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S:\construcao_civil\ETA Capim Fino\Produtos Proesplan\Produtos Finalizados\PROPOSTA COMERCIAL\"/>
    </mc:Choice>
  </mc:AlternateContent>
  <xr:revisionPtr revIDLastSave="0" documentId="13_ncr:1_{50E35441-F577-46AA-AAAE-A59EF0851CE6}" xr6:coauthVersionLast="36" xr6:coauthVersionMax="36" xr10:uidLastSave="{00000000-0000-0000-0000-000000000000}"/>
  <workbookProtection workbookAlgorithmName="SHA-512" workbookHashValue="hm35iM/zM4/Mtp67IlJ3HsU1gNRfH+kHEY7K6vcMn/b9Fe4W+9rMshSxKL7Vn0GTzm9L7CgQ6QofC+G9S0kqTQ==" workbookSaltValue="ZMjFnt9qzSpieExwJNqwdw==" workbookSpinCount="100000" lockStructure="1"/>
  <bookViews>
    <workbookView xWindow="0" yWindow="0" windowWidth="20490" windowHeight="7545" tabRatio="931" xr2:uid="{00000000-000D-0000-FFFF-FFFF00000000}"/>
  </bookViews>
  <sheets>
    <sheet name="ORIENTAÇÕES" sheetId="64" r:id="rId1"/>
    <sheet name="Resumo" sheetId="1" r:id="rId2"/>
    <sheet name="OS-Op Canteiro" sheetId="63" r:id="rId3"/>
    <sheet name="OS-Tub Prod Quim" sheetId="3" r:id="rId4"/>
    <sheet name="C-1.3_01" sheetId="38" r:id="rId5"/>
    <sheet name="C-1.3_02" sheetId="39" r:id="rId6"/>
    <sheet name="ME-Tub Prod Quim" sheetId="4" r:id="rId7"/>
    <sheet name="C-1.3_06" sheetId="43" r:id="rId8"/>
    <sheet name="C-1.3_07" sheetId="50" r:id="rId9"/>
    <sheet name="C-1.3_08" sheetId="51" r:id="rId10"/>
    <sheet name="C-1.3_09" sheetId="52" r:id="rId11"/>
    <sheet name="OS-Tub Água" sheetId="7" r:id="rId12"/>
    <sheet name="C-1.3_11" sheetId="46" r:id="rId13"/>
    <sheet name="ME-Tub Água" sheetId="8" r:id="rId14"/>
    <sheet name="C-1.3_05" sheetId="42" r:id="rId15"/>
    <sheet name="C-1.3_10" sheetId="53" r:id="rId16"/>
    <sheet name="OS-Difusores" sheetId="9" r:id="rId17"/>
    <sheet name="C-1.3_13" sheetId="47" r:id="rId18"/>
    <sheet name="ME-Difusores" sheetId="10" r:id="rId19"/>
    <sheet name="OS-Galerias" sheetId="34" r:id="rId20"/>
    <sheet name="Cronograma " sheetId="11" state="hidden" r:id="rId21"/>
    <sheet name="C-1.3_03" sheetId="44" r:id="rId22"/>
  </sheets>
  <externalReferences>
    <externalReference r:id="rId23"/>
    <externalReference r:id="rId24"/>
    <externalReference r:id="rId25"/>
  </externalReferences>
  <definedNames>
    <definedName name="A" hidden="1">'[1]BDI Com'!$C$44</definedName>
    <definedName name="_xlnm.Print_Area" localSheetId="4">'C-1.3_01'!$B$3:$G$27</definedName>
    <definedName name="_xlnm.Print_Area" localSheetId="5">'C-1.3_02'!$B$3:$G$16</definedName>
    <definedName name="_xlnm.Print_Area" localSheetId="21">'C-1.3_03'!$B$3:$G$27</definedName>
    <definedName name="_xlnm.Print_Area" localSheetId="14">'C-1.3_05'!$B$3:$G$19</definedName>
    <definedName name="_xlnm.Print_Area" localSheetId="7">'C-1.3_06'!$B$3:$G$15</definedName>
    <definedName name="_xlnm.Print_Area" localSheetId="8">'C-1.3_07'!$B$3:$G$20</definedName>
    <definedName name="_xlnm.Print_Area" localSheetId="9">'C-1.3_08'!$B$3:$G$17</definedName>
    <definedName name="_xlnm.Print_Area" localSheetId="10">'C-1.3_09'!$B$3:$G$17</definedName>
    <definedName name="_xlnm.Print_Area" localSheetId="15">'C-1.3_10'!$B$3:$G$19</definedName>
    <definedName name="_xlnm.Print_Area" localSheetId="12">'C-1.3_11'!$B$3:$G$14</definedName>
    <definedName name="_xlnm.Print_Area" localSheetId="17">'C-1.3_13'!$B$3:$G$15</definedName>
    <definedName name="_xlnm.Print_Area" localSheetId="20">'Cronograma '!$B$2:$O$27</definedName>
    <definedName name="_xlnm.Print_Area" localSheetId="18">'ME-Difusores'!$B$2:$I$30</definedName>
    <definedName name="_xlnm.Print_Area" localSheetId="13">'ME-Tub Água'!$B$2:$K$58</definedName>
    <definedName name="_xlnm.Print_Area" localSheetId="6">'ME-Tub Prod Quim'!$B$2:$K$107</definedName>
    <definedName name="_xlnm.Print_Area" localSheetId="16">'OS-Difusores'!$B$2:$K$21</definedName>
    <definedName name="_xlnm.Print_Area" localSheetId="19">'OS-Galerias'!$B$2:$K$49</definedName>
    <definedName name="_xlnm.Print_Area" localSheetId="2">'OS-Op Canteiro'!$B$2:$I$23</definedName>
    <definedName name="_xlnm.Print_Area" localSheetId="11">'OS-Tub Água'!$B$2:$K$48</definedName>
    <definedName name="_xlnm.Print_Area" localSheetId="3">'OS-Tub Prod Quim'!$B$2:$K$55</definedName>
    <definedName name="_xlnm.Print_Area" localSheetId="1">Resumo!$B$2:$K$35</definedName>
    <definedName name="BDI_1" localSheetId="20">'[2]BDI Com'!$C$44</definedName>
    <definedName name="BDI_1" hidden="1">'[3]BDI Com'!$C$44</definedName>
    <definedName name="BDI_SERV_DES" localSheetId="20">'[1]BDI Com'!$C$44</definedName>
    <definedName name="BDI_SERV_DES" hidden="1">'[3]BDI Com'!$C$44</definedName>
    <definedName name="_xlnm.Print_Titles" localSheetId="4">'C-1.3_01'!$3:$7</definedName>
    <definedName name="_xlnm.Print_Titles" localSheetId="5">'C-1.3_02'!$3:$7</definedName>
    <definedName name="_xlnm.Print_Titles" localSheetId="21">'C-1.3_03'!$3:$7</definedName>
    <definedName name="_xlnm.Print_Titles" localSheetId="14">'C-1.3_05'!$3:$7</definedName>
    <definedName name="_xlnm.Print_Titles" localSheetId="7">'C-1.3_06'!$3:$7</definedName>
    <definedName name="_xlnm.Print_Titles" localSheetId="8">'C-1.3_07'!$3:$7</definedName>
    <definedName name="_xlnm.Print_Titles" localSheetId="9">'C-1.3_08'!$3:$7</definedName>
    <definedName name="_xlnm.Print_Titles" localSheetId="10">'C-1.3_09'!$3:$7</definedName>
    <definedName name="_xlnm.Print_Titles" localSheetId="15">'C-1.3_10'!$3:$7</definedName>
    <definedName name="_xlnm.Print_Titles" localSheetId="12">'C-1.3_11'!$3:$7</definedName>
    <definedName name="_xlnm.Print_Titles" localSheetId="17">'C-1.3_13'!$3:$7</definedName>
    <definedName name="_xlnm.Print_Titles" localSheetId="20">'Cronograma '!$2:$10</definedName>
    <definedName name="_xlnm.Print_Titles" localSheetId="18">'ME-Difusores'!$2:$9</definedName>
    <definedName name="_xlnm.Print_Titles" localSheetId="13">'ME-Tub Água'!$2:$9</definedName>
    <definedName name="_xlnm.Print_Titles" localSheetId="6">'ME-Tub Prod Quim'!$2:$9</definedName>
    <definedName name="_xlnm.Print_Titles" localSheetId="16">'OS-Difusores'!$2:$9</definedName>
    <definedName name="_xlnm.Print_Titles" localSheetId="19">'OS-Galerias'!$2:$9</definedName>
    <definedName name="_xlnm.Print_Titles" localSheetId="2">'OS-Op Canteiro'!$2:$9</definedName>
    <definedName name="_xlnm.Print_Titles" localSheetId="11">'OS-Tub Água'!$2:$9</definedName>
    <definedName name="_xlnm.Print_Titles" localSheetId="3">'OS-Tub Prod Quim'!$2:$9</definedName>
    <definedName name="_xlnm.Print_Titles" localSheetId="1">Resumo!$2:$9</definedName>
  </definedNames>
  <calcPr calcId="191029" iterateDelta="1E-4"/>
</workbook>
</file>

<file path=xl/calcChain.xml><?xml version="1.0" encoding="utf-8"?>
<calcChain xmlns="http://schemas.openxmlformats.org/spreadsheetml/2006/main">
  <c r="G14" i="39" l="1"/>
  <c r="G24" i="44" l="1"/>
  <c r="G25" i="38" l="1"/>
  <c r="G24" i="38"/>
  <c r="G23" i="44" l="1"/>
  <c r="B13" i="1" l="1"/>
  <c r="G15" i="63"/>
  <c r="B10" i="63"/>
  <c r="H15" i="63" l="1"/>
  <c r="I15" i="63" l="1"/>
  <c r="G22" i="10" l="1"/>
  <c r="G21" i="10"/>
  <c r="G20" i="10"/>
  <c r="G19" i="10"/>
  <c r="G17" i="10"/>
  <c r="H22" i="10" l="1"/>
  <c r="I22" i="10" s="1"/>
  <c r="H17" i="10"/>
  <c r="I17" i="10" s="1"/>
  <c r="I17" i="63" l="1"/>
  <c r="I10" i="63" s="1"/>
  <c r="I12" i="63" s="1"/>
  <c r="H11" i="1" s="1"/>
  <c r="I22" i="63" l="1"/>
  <c r="H20" i="10" l="1"/>
  <c r="I20" i="10" s="1"/>
  <c r="H19" i="10"/>
  <c r="I19" i="10" s="1"/>
  <c r="K85" i="4"/>
  <c r="E11" i="51" l="1"/>
  <c r="G16" i="50"/>
  <c r="E11" i="43"/>
  <c r="G12" i="43" l="1"/>
  <c r="G13" i="43"/>
  <c r="G11" i="43" l="1"/>
  <c r="G15" i="43" s="1"/>
  <c r="H98" i="4" s="1"/>
  <c r="G13" i="50"/>
  <c r="G12" i="50"/>
  <c r="G11" i="50"/>
  <c r="E12" i="47"/>
  <c r="E11" i="47"/>
  <c r="E13" i="53"/>
  <c r="G13" i="53" s="1"/>
  <c r="E12" i="53"/>
  <c r="G12" i="53" s="1"/>
  <c r="E11" i="53"/>
  <c r="G11" i="53" s="1"/>
  <c r="E11" i="42"/>
  <c r="G11" i="42" s="1"/>
  <c r="G14" i="52"/>
  <c r="G15" i="52"/>
  <c r="G11" i="52"/>
  <c r="G14" i="51"/>
  <c r="G15" i="51"/>
  <c r="G11" i="51"/>
  <c r="G14" i="50"/>
  <c r="G17" i="50"/>
  <c r="G18" i="50"/>
  <c r="G14" i="53"/>
  <c r="G15" i="53"/>
  <c r="G16" i="53"/>
  <c r="G17" i="53"/>
  <c r="G12" i="42"/>
  <c r="G17" i="42"/>
  <c r="G19" i="53" l="1"/>
  <c r="H50" i="8" s="1"/>
  <c r="G12" i="44"/>
  <c r="G16" i="44"/>
  <c r="G17" i="44"/>
  <c r="G18" i="44"/>
  <c r="G19" i="44"/>
  <c r="G20" i="44"/>
  <c r="G21" i="44"/>
  <c r="G25" i="44"/>
  <c r="G22" i="38"/>
  <c r="G21" i="38"/>
  <c r="G20" i="38"/>
  <c r="G19" i="38"/>
  <c r="G18" i="38"/>
  <c r="G17" i="38"/>
  <c r="G15" i="44"/>
  <c r="G16" i="38"/>
  <c r="G15" i="38"/>
  <c r="G14" i="44"/>
  <c r="G14" i="38"/>
  <c r="G13" i="44"/>
  <c r="G13" i="38"/>
  <c r="G11" i="44"/>
  <c r="G12" i="38"/>
  <c r="G11" i="38"/>
  <c r="B12" i="53" l="1"/>
  <c r="B13" i="53" s="1"/>
  <c r="B14" i="53" s="1"/>
  <c r="B15" i="53" s="1"/>
  <c r="B16" i="53" s="1"/>
  <c r="B17" i="53" s="1"/>
  <c r="B12" i="52"/>
  <c r="B13" i="52" s="1"/>
  <c r="B14" i="52" s="1"/>
  <c r="B15" i="52" s="1"/>
  <c r="B12" i="51"/>
  <c r="B13" i="51" s="1"/>
  <c r="B14" i="51" s="1"/>
  <c r="B15" i="51" s="1"/>
  <c r="B12" i="50"/>
  <c r="B13" i="50" s="1"/>
  <c r="B14" i="50" s="1"/>
  <c r="B15" i="50" s="1"/>
  <c r="B16" i="50" s="1"/>
  <c r="B17" i="50" s="1"/>
  <c r="B18" i="50" s="1"/>
  <c r="B12" i="44"/>
  <c r="B13" i="44" s="1"/>
  <c r="B14" i="44" s="1"/>
  <c r="B15" i="44" s="1"/>
  <c r="B16" i="44" s="1"/>
  <c r="B17" i="44" s="1"/>
  <c r="B18" i="44" s="1"/>
  <c r="B19" i="44" s="1"/>
  <c r="B20" i="44" s="1"/>
  <c r="B21" i="44" s="1"/>
  <c r="B22" i="44" s="1"/>
  <c r="B23" i="44" s="1"/>
  <c r="B24" i="44" s="1"/>
  <c r="B25" i="44" s="1"/>
  <c r="G15" i="50" l="1"/>
  <c r="G20" i="50" s="1"/>
  <c r="H99" i="4" s="1"/>
  <c r="H21" i="10" l="1"/>
  <c r="I21" i="10" s="1"/>
  <c r="G12" i="52"/>
  <c r="G12" i="51"/>
  <c r="G22" i="44"/>
  <c r="G23" i="38"/>
  <c r="G13" i="51"/>
  <c r="G13" i="52"/>
  <c r="G17" i="51" l="1"/>
  <c r="H100" i="4" s="1"/>
  <c r="G17" i="52"/>
  <c r="H101" i="4" s="1"/>
  <c r="G27" i="38"/>
  <c r="H38" i="3" s="1"/>
  <c r="G27" i="44"/>
  <c r="H36" i="34" s="1"/>
  <c r="G24" i="10" l="1"/>
  <c r="H24" i="10" s="1"/>
  <c r="I24" i="10" s="1"/>
  <c r="G23" i="10"/>
  <c r="H23" i="10" s="1"/>
  <c r="I23" i="10" s="1"/>
  <c r="G18" i="10"/>
  <c r="H18" i="10" s="1"/>
  <c r="I18" i="10" s="1"/>
  <c r="G16" i="10"/>
  <c r="H16" i="10" s="1"/>
  <c r="I16" i="10" s="1"/>
  <c r="G15" i="10"/>
  <c r="H15" i="10" s="1"/>
  <c r="I15" i="10" s="1"/>
  <c r="I52" i="8"/>
  <c r="J52" i="8" s="1"/>
  <c r="K52" i="8" s="1"/>
  <c r="I51" i="8"/>
  <c r="J51" i="8" s="1"/>
  <c r="K51" i="8" s="1"/>
  <c r="I50" i="8"/>
  <c r="J50" i="8" s="1"/>
  <c r="K50" i="8" s="1"/>
  <c r="I49" i="8"/>
  <c r="I48" i="8"/>
  <c r="J48" i="8" s="1"/>
  <c r="K48" i="8" s="1"/>
  <c r="I47" i="8"/>
  <c r="J47" i="8" s="1"/>
  <c r="K47" i="8" s="1"/>
  <c r="I46" i="8"/>
  <c r="J46" i="8" s="1"/>
  <c r="K46" i="8" s="1"/>
  <c r="I45" i="8"/>
  <c r="J45" i="8" s="1"/>
  <c r="K45" i="8" s="1"/>
  <c r="I44" i="8"/>
  <c r="J44" i="8" s="1"/>
  <c r="K44" i="8" s="1"/>
  <c r="I39" i="8"/>
  <c r="J39" i="8" s="1"/>
  <c r="K39" i="8" s="1"/>
  <c r="I38" i="8"/>
  <c r="J38" i="8" s="1"/>
  <c r="K38" i="8" s="1"/>
  <c r="I37" i="8"/>
  <c r="J37" i="8" s="1"/>
  <c r="K37" i="8" s="1"/>
  <c r="I36" i="8"/>
  <c r="J36" i="8" s="1"/>
  <c r="K36" i="8" s="1"/>
  <c r="I35" i="8"/>
  <c r="J35" i="8" s="1"/>
  <c r="K35" i="8" s="1"/>
  <c r="I34" i="8"/>
  <c r="J34" i="8" s="1"/>
  <c r="K34" i="8" s="1"/>
  <c r="I33" i="8"/>
  <c r="J33" i="8" s="1"/>
  <c r="K33" i="8" s="1"/>
  <c r="I28" i="8"/>
  <c r="J28" i="8" s="1"/>
  <c r="K28" i="8" s="1"/>
  <c r="I27" i="8"/>
  <c r="J27" i="8" s="1"/>
  <c r="K27" i="8" s="1"/>
  <c r="I26" i="8"/>
  <c r="J26" i="8" s="1"/>
  <c r="K26" i="8" s="1"/>
  <c r="I25" i="8"/>
  <c r="J25" i="8" s="1"/>
  <c r="K25" i="8" s="1"/>
  <c r="I24" i="8"/>
  <c r="J24" i="8" s="1"/>
  <c r="K24" i="8" s="1"/>
  <c r="I23" i="8"/>
  <c r="J23" i="8" s="1"/>
  <c r="K23" i="8" s="1"/>
  <c r="I22" i="8"/>
  <c r="J22" i="8" s="1"/>
  <c r="K22" i="8" s="1"/>
  <c r="I21" i="8"/>
  <c r="J21" i="8" s="1"/>
  <c r="K21" i="8" s="1"/>
  <c r="I20" i="8"/>
  <c r="J20" i="8" s="1"/>
  <c r="K20" i="8" s="1"/>
  <c r="I19" i="8"/>
  <c r="J19" i="8" s="1"/>
  <c r="K19" i="8" s="1"/>
  <c r="I101" i="4"/>
  <c r="J101" i="4" s="1"/>
  <c r="K101" i="4" s="1"/>
  <c r="I100" i="4"/>
  <c r="J100" i="4" s="1"/>
  <c r="K100" i="4" s="1"/>
  <c r="I99" i="4"/>
  <c r="J99" i="4" s="1"/>
  <c r="K99" i="4" s="1"/>
  <c r="I98" i="4"/>
  <c r="J98" i="4" s="1"/>
  <c r="K98" i="4" s="1"/>
  <c r="I93" i="4"/>
  <c r="J93" i="4" s="1"/>
  <c r="K93" i="4" s="1"/>
  <c r="I92" i="4"/>
  <c r="J92" i="4" s="1"/>
  <c r="K92" i="4" s="1"/>
  <c r="I91" i="4"/>
  <c r="J91" i="4" s="1"/>
  <c r="K91" i="4" s="1"/>
  <c r="I90" i="4"/>
  <c r="J90" i="4" s="1"/>
  <c r="K90" i="4" s="1"/>
  <c r="I89" i="4"/>
  <c r="J89" i="4" s="1"/>
  <c r="K89" i="4" s="1"/>
  <c r="I84" i="4"/>
  <c r="J84" i="4" s="1"/>
  <c r="K84" i="4" s="1"/>
  <c r="I83" i="4"/>
  <c r="J83" i="4" s="1"/>
  <c r="K83" i="4" s="1"/>
  <c r="I82" i="4"/>
  <c r="J82" i="4" s="1"/>
  <c r="K82" i="4" s="1"/>
  <c r="I81" i="4"/>
  <c r="J81" i="4" s="1"/>
  <c r="K81" i="4" s="1"/>
  <c r="I80" i="4"/>
  <c r="J80" i="4" s="1"/>
  <c r="K80" i="4" s="1"/>
  <c r="I75" i="4"/>
  <c r="J75" i="4" s="1"/>
  <c r="K75" i="4" s="1"/>
  <c r="I74" i="4"/>
  <c r="J74" i="4" s="1"/>
  <c r="K74" i="4" s="1"/>
  <c r="I73" i="4"/>
  <c r="J73" i="4" s="1"/>
  <c r="K73" i="4" s="1"/>
  <c r="I72" i="4"/>
  <c r="J72" i="4" s="1"/>
  <c r="K72" i="4" s="1"/>
  <c r="I67" i="4"/>
  <c r="J67" i="4" s="1"/>
  <c r="K67" i="4" s="1"/>
  <c r="I66" i="4"/>
  <c r="J66" i="4" s="1"/>
  <c r="K66" i="4" s="1"/>
  <c r="I65" i="4"/>
  <c r="J65" i="4" s="1"/>
  <c r="K65" i="4" s="1"/>
  <c r="I64" i="4"/>
  <c r="J64" i="4" s="1"/>
  <c r="K64" i="4" s="1"/>
  <c r="I59" i="4"/>
  <c r="J59" i="4" s="1"/>
  <c r="K59" i="4" s="1"/>
  <c r="I58" i="4"/>
  <c r="J58" i="4" s="1"/>
  <c r="K58" i="4" s="1"/>
  <c r="I57" i="4"/>
  <c r="J57" i="4" s="1"/>
  <c r="K57" i="4" s="1"/>
  <c r="I56" i="4"/>
  <c r="J56" i="4" s="1"/>
  <c r="K56" i="4" s="1"/>
  <c r="I51" i="4"/>
  <c r="J51" i="4" s="1"/>
  <c r="K51" i="4" s="1"/>
  <c r="I50" i="4"/>
  <c r="J50" i="4" s="1"/>
  <c r="K50" i="4" s="1"/>
  <c r="I49" i="4"/>
  <c r="J49" i="4" s="1"/>
  <c r="K49" i="4" s="1"/>
  <c r="I48" i="4"/>
  <c r="J48" i="4" s="1"/>
  <c r="K48" i="4" s="1"/>
  <c r="I35" i="4"/>
  <c r="J35" i="4" s="1"/>
  <c r="K35" i="4" s="1"/>
  <c r="I34" i="4"/>
  <c r="J34" i="4" s="1"/>
  <c r="K34" i="4" s="1"/>
  <c r="I33" i="4"/>
  <c r="J33" i="4" s="1"/>
  <c r="K33" i="4" s="1"/>
  <c r="I32" i="4"/>
  <c r="J32" i="4" s="1"/>
  <c r="K32" i="4" s="1"/>
  <c r="I31" i="4"/>
  <c r="J31" i="4" s="1"/>
  <c r="K31" i="4" s="1"/>
  <c r="I43" i="4"/>
  <c r="J43" i="4" s="1"/>
  <c r="K43" i="4" s="1"/>
  <c r="I42" i="4"/>
  <c r="J42" i="4" s="1"/>
  <c r="K42" i="4" s="1"/>
  <c r="I41" i="4"/>
  <c r="J41" i="4" s="1"/>
  <c r="K41" i="4" s="1"/>
  <c r="I40" i="4"/>
  <c r="J40" i="4" s="1"/>
  <c r="K40" i="4" s="1"/>
  <c r="G12" i="47"/>
  <c r="G13" i="47"/>
  <c r="G11" i="47"/>
  <c r="B12" i="47"/>
  <c r="B13" i="47" s="1"/>
  <c r="E12" i="46"/>
  <c r="G12" i="46" s="1"/>
  <c r="E11" i="46"/>
  <c r="G11" i="46" s="1"/>
  <c r="B12" i="46"/>
  <c r="E13" i="39"/>
  <c r="G13" i="39" s="1"/>
  <c r="E12" i="39"/>
  <c r="G12" i="39" s="1"/>
  <c r="E11" i="39"/>
  <c r="G11" i="39" s="1"/>
  <c r="K61" i="4" l="1"/>
  <c r="K16" i="4" s="1"/>
  <c r="K69" i="4"/>
  <c r="K18" i="4" s="1"/>
  <c r="K103" i="4"/>
  <c r="K26" i="4" s="1"/>
  <c r="G16" i="39"/>
  <c r="K45" i="4"/>
  <c r="K12" i="4" s="1"/>
  <c r="K30" i="8"/>
  <c r="K10" i="8" s="1"/>
  <c r="K37" i="4"/>
  <c r="K10" i="4" s="1"/>
  <c r="K53" i="4"/>
  <c r="K14" i="4" s="1"/>
  <c r="K77" i="4"/>
  <c r="K20" i="4" s="1"/>
  <c r="K86" i="4"/>
  <c r="K22" i="4" s="1"/>
  <c r="K41" i="8"/>
  <c r="K12" i="8" s="1"/>
  <c r="I26" i="10"/>
  <c r="I10" i="10" s="1"/>
  <c r="I12" i="10" s="1"/>
  <c r="G14" i="46"/>
  <c r="H42" i="7" s="1"/>
  <c r="K95" i="4"/>
  <c r="K24" i="4" s="1"/>
  <c r="G15" i="47"/>
  <c r="H15" i="9" s="1"/>
  <c r="B12" i="43"/>
  <c r="B13" i="43" s="1"/>
  <c r="E16" i="42"/>
  <c r="G16" i="42" s="1"/>
  <c r="E15" i="42"/>
  <c r="G15" i="42" s="1"/>
  <c r="B12" i="42"/>
  <c r="B13" i="42" s="1"/>
  <c r="B14" i="42" s="1"/>
  <c r="B15" i="42" s="1"/>
  <c r="B16" i="42" s="1"/>
  <c r="B17" i="42" s="1"/>
  <c r="G13" i="42"/>
  <c r="G14" i="42"/>
  <c r="B12" i="39"/>
  <c r="B13" i="39" s="1"/>
  <c r="B14" i="39" s="1"/>
  <c r="B12" i="38"/>
  <c r="B13" i="38" s="1"/>
  <c r="B14" i="38" s="1"/>
  <c r="B15" i="38" s="1"/>
  <c r="B16" i="38" s="1"/>
  <c r="B17" i="38" s="1"/>
  <c r="B18" i="38" s="1"/>
  <c r="B19" i="38" s="1"/>
  <c r="B20" i="38" s="1"/>
  <c r="B21" i="38" s="1"/>
  <c r="B22" i="38" s="1"/>
  <c r="B23" i="38" s="1"/>
  <c r="B24" i="38" s="1"/>
  <c r="B25" i="38" s="1"/>
  <c r="H49" i="3" l="1"/>
  <c r="H41" i="7"/>
  <c r="I29" i="10"/>
  <c r="K106" i="4"/>
  <c r="G19" i="42"/>
  <c r="K28" i="4"/>
  <c r="H49" i="8" l="1"/>
  <c r="J49" i="8" s="1"/>
  <c r="K49" i="8" s="1"/>
  <c r="K54" i="8" l="1"/>
  <c r="K14" i="8" s="1"/>
  <c r="K16" i="8" s="1"/>
  <c r="I43" i="34"/>
  <c r="J43" i="34" s="1"/>
  <c r="K43" i="34" s="1"/>
  <c r="I42" i="34"/>
  <c r="J42" i="34" s="1"/>
  <c r="K42" i="34" s="1"/>
  <c r="I41" i="34"/>
  <c r="J41" i="34" s="1"/>
  <c r="K41" i="34" s="1"/>
  <c r="I36" i="34"/>
  <c r="J36" i="34" s="1"/>
  <c r="K36" i="34" s="1"/>
  <c r="K38" i="34" s="1"/>
  <c r="K14" i="34" s="1"/>
  <c r="I31" i="34"/>
  <c r="J31" i="34" s="1"/>
  <c r="K31" i="34" s="1"/>
  <c r="I30" i="34"/>
  <c r="J30" i="34" s="1"/>
  <c r="K30" i="34" s="1"/>
  <c r="I29" i="34"/>
  <c r="J29" i="34" s="1"/>
  <c r="K29" i="34" s="1"/>
  <c r="I28" i="34"/>
  <c r="J28" i="34" s="1"/>
  <c r="K28" i="34" s="1"/>
  <c r="I23" i="34"/>
  <c r="J23" i="34" s="1"/>
  <c r="K23" i="34" s="1"/>
  <c r="I22" i="34"/>
  <c r="J22" i="34" s="1"/>
  <c r="K22" i="34" s="1"/>
  <c r="I21" i="34"/>
  <c r="J21" i="34" s="1"/>
  <c r="K21" i="34" s="1"/>
  <c r="I15" i="9"/>
  <c r="J15" i="9" s="1"/>
  <c r="K15" i="9" s="1"/>
  <c r="I42" i="7"/>
  <c r="J42" i="7" s="1"/>
  <c r="K42" i="7" s="1"/>
  <c r="I41" i="7"/>
  <c r="J41" i="7" s="1"/>
  <c r="K41" i="7" s="1"/>
  <c r="I36" i="7"/>
  <c r="J36" i="7" s="1"/>
  <c r="K36" i="7" s="1"/>
  <c r="K38" i="7" s="1"/>
  <c r="K14" i="7" s="1"/>
  <c r="I31" i="7"/>
  <c r="J31" i="7" s="1"/>
  <c r="K31" i="7" s="1"/>
  <c r="I30" i="7"/>
  <c r="J30" i="7" s="1"/>
  <c r="K30" i="7" s="1"/>
  <c r="I29" i="7"/>
  <c r="J29" i="7" s="1"/>
  <c r="K29" i="7" s="1"/>
  <c r="I28" i="7"/>
  <c r="J28" i="7" s="1"/>
  <c r="K28" i="7" s="1"/>
  <c r="I27" i="7"/>
  <c r="J27" i="7" s="1"/>
  <c r="K27" i="7" s="1"/>
  <c r="I22" i="7"/>
  <c r="J22" i="7" s="1"/>
  <c r="K22" i="7" s="1"/>
  <c r="I21" i="7"/>
  <c r="J21" i="7" s="1"/>
  <c r="K21" i="7" s="1"/>
  <c r="I49" i="3"/>
  <c r="J49" i="3" s="1"/>
  <c r="K49" i="3" s="1"/>
  <c r="K51" i="3" s="1"/>
  <c r="K18" i="3" s="1"/>
  <c r="I44" i="3"/>
  <c r="J44" i="3" s="1"/>
  <c r="K44" i="3" s="1"/>
  <c r="I43" i="3"/>
  <c r="J43" i="3" s="1"/>
  <c r="K43" i="3" s="1"/>
  <c r="I38" i="3"/>
  <c r="J38" i="3" s="1"/>
  <c r="K38" i="3" s="1"/>
  <c r="K40" i="3" s="1"/>
  <c r="K14" i="3" s="1"/>
  <c r="I33" i="3"/>
  <c r="J33" i="3" s="1"/>
  <c r="K33" i="3" s="1"/>
  <c r="I31" i="3"/>
  <c r="J31" i="3" s="1"/>
  <c r="K31" i="3" s="1"/>
  <c r="I30" i="3"/>
  <c r="J30" i="3" s="1"/>
  <c r="K30" i="3" s="1"/>
  <c r="I25" i="3"/>
  <c r="J25" i="3" s="1"/>
  <c r="K25" i="3" s="1"/>
  <c r="I24" i="3"/>
  <c r="J24" i="3" s="1"/>
  <c r="K24" i="3" s="1"/>
  <c r="I23" i="3"/>
  <c r="J23" i="3" s="1"/>
  <c r="K23" i="3" s="1"/>
  <c r="I32" i="3"/>
  <c r="J32" i="3" s="1"/>
  <c r="K32" i="3" s="1"/>
  <c r="B16" i="34"/>
  <c r="B14" i="34"/>
  <c r="B12" i="34"/>
  <c r="B10" i="34"/>
  <c r="C10" i="10"/>
  <c r="B10" i="10"/>
  <c r="B10" i="9"/>
  <c r="B14" i="8"/>
  <c r="B12" i="8"/>
  <c r="B10" i="8"/>
  <c r="B16" i="7"/>
  <c r="B14" i="7"/>
  <c r="B12" i="7"/>
  <c r="B10" i="7"/>
  <c r="B18" i="3"/>
  <c r="B16" i="3"/>
  <c r="B14" i="3"/>
  <c r="B12" i="3"/>
  <c r="B10" i="3"/>
  <c r="K57" i="8" l="1"/>
  <c r="K44" i="7"/>
  <c r="K16" i="7" s="1"/>
  <c r="K45" i="34"/>
  <c r="K16" i="34" s="1"/>
  <c r="K33" i="34"/>
  <c r="K12" i="34" s="1"/>
  <c r="K33" i="7"/>
  <c r="K12" i="7" s="1"/>
  <c r="K27" i="3"/>
  <c r="K10" i="3" s="1"/>
  <c r="K17" i="9"/>
  <c r="K10" i="9" s="1"/>
  <c r="K12" i="9" s="1"/>
  <c r="K25" i="34"/>
  <c r="K10" i="34" s="1"/>
  <c r="K24" i="7"/>
  <c r="K10" i="7" s="1"/>
  <c r="K35" i="3"/>
  <c r="K12" i="3" s="1"/>
  <c r="K46" i="3"/>
  <c r="K16" i="3" s="1"/>
  <c r="K18" i="7" l="1"/>
  <c r="K18" i="34"/>
  <c r="K48" i="34"/>
  <c r="K47" i="7"/>
  <c r="K20" i="3"/>
  <c r="K20" i="9"/>
  <c r="K54" i="3"/>
  <c r="H32" i="1" l="1"/>
  <c r="B16" i="1" l="1"/>
  <c r="B19" i="1" l="1"/>
  <c r="H26" i="1"/>
  <c r="D21" i="11" s="1"/>
  <c r="N21" i="11" s="1"/>
  <c r="B22" i="1" l="1"/>
  <c r="H23" i="1"/>
  <c r="D20" i="11" s="1"/>
  <c r="N20" i="11" s="1"/>
  <c r="D14" i="11"/>
  <c r="D18" i="11"/>
  <c r="N18" i="11" s="1"/>
  <c r="H29" i="1"/>
  <c r="B25" i="1" l="1"/>
  <c r="D22" i="11"/>
  <c r="N22" i="11" s="1"/>
  <c r="H17" i="1"/>
  <c r="D16" i="11" s="1"/>
  <c r="N16" i="11" s="1"/>
  <c r="H14" i="1"/>
  <c r="N14" i="11"/>
  <c r="H20" i="1"/>
  <c r="D19" i="11" s="1"/>
  <c r="N19" i="11" s="1"/>
  <c r="H34" i="1" l="1"/>
  <c r="B28" i="1"/>
  <c r="D17" i="11"/>
  <c r="N17" i="11" s="1"/>
  <c r="D15" i="11"/>
  <c r="B31" i="1" l="1"/>
  <c r="D11" i="11"/>
  <c r="N15" i="11"/>
  <c r="D23" i="11"/>
  <c r="N23" i="11" l="1"/>
  <c r="F11" i="11"/>
  <c r="F24" i="11" s="1"/>
  <c r="F26" i="11" s="1"/>
  <c r="N11" i="11"/>
  <c r="J11" i="11"/>
  <c r="J24" i="11" s="1"/>
  <c r="O11" i="11" l="1"/>
  <c r="J26" i="11"/>
  <c r="O20" i="11"/>
  <c r="O21" i="11"/>
  <c r="O22" i="11"/>
  <c r="O16" i="11"/>
  <c r="O18" i="11"/>
  <c r="O19" i="11"/>
  <c r="O14" i="11"/>
  <c r="O17" i="11"/>
  <c r="O15" i="11"/>
  <c r="O23" i="1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Wallison Almeida de Oliveira</author>
  </authors>
  <commentList>
    <comment ref="H38" authorId="0" shapeId="0" xr:uid="{85480EF6-9912-422A-B832-AB93BD110291}">
      <text>
        <r>
          <rPr>
            <b/>
            <sz val="9"/>
            <color indexed="81"/>
            <rFont val="Segoe UI"/>
            <family val="2"/>
          </rPr>
          <t>O VALOR DESTE ITEM É DADO PELA SOMATÓRIA DA PLANILHA "C-1.3_01", PREENCHA A  PLANILHA DA ABA "C-1.3_01"</t>
        </r>
      </text>
    </comment>
    <comment ref="H49" authorId="0" shapeId="0" xr:uid="{539C6CCA-AB9E-4F8C-8869-B7E5EF631A30}">
      <text>
        <r>
          <rPr>
            <b/>
            <sz val="9"/>
            <color indexed="81"/>
            <rFont val="Segoe UI"/>
            <family val="2"/>
          </rPr>
          <t>O VALOR DESTE ITEM É DADO PELA SOMATÓRIA DA PLANILHA "C-1.3_02", PREENCHA A  PLANILHA DA ABA "C-1.3_02"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Wallison Almeida de Oliveira</author>
  </authors>
  <commentList>
    <comment ref="H98" authorId="0" shapeId="0" xr:uid="{EA3A969B-C5F9-46F8-8416-2AFDD29CB4A0}">
      <text>
        <r>
          <rPr>
            <b/>
            <sz val="9"/>
            <color indexed="81"/>
            <rFont val="Segoe UI"/>
            <family val="2"/>
          </rPr>
          <t>O VALOR DESTE ITEM É DADO PELA SOMATÓRIA DA PLANILHA "C-1.3_06", PREENCHA A  PLANILHA DA ABA "C-1.3_06"</t>
        </r>
      </text>
    </comment>
    <comment ref="H99" authorId="0" shapeId="0" xr:uid="{01BACD95-FBB7-4199-B61C-F7CBD40B7727}">
      <text>
        <r>
          <rPr>
            <b/>
            <sz val="9"/>
            <color indexed="81"/>
            <rFont val="Segoe UI"/>
            <family val="2"/>
          </rPr>
          <t>O VALOR DESTE ITEM É DADO PELA SOMATÓRIA DA PLANILHA "C-1.3_07", PREENCHA A  PLANILHA DA ABA "C-1.3_07"</t>
        </r>
      </text>
    </comment>
    <comment ref="H100" authorId="0" shapeId="0" xr:uid="{63B0D2C3-709A-4C3D-8367-CC7B9B0D39A9}">
      <text>
        <r>
          <rPr>
            <b/>
            <sz val="9"/>
            <color indexed="81"/>
            <rFont val="Segoe UI"/>
            <family val="2"/>
          </rPr>
          <t>O VALOR DESTE ITEM É DADO PELA SOMATÓRIA DA PLANILHA "C-1.3_08", PREENCHA A  PLANILHA DA ABA "C-1.3_08"</t>
        </r>
      </text>
    </comment>
    <comment ref="H101" authorId="0" shapeId="0" xr:uid="{A52B36DD-43FD-4C49-BDEE-3B98D59BB7BA}">
      <text>
        <r>
          <rPr>
            <b/>
            <sz val="9"/>
            <color indexed="81"/>
            <rFont val="Segoe UI"/>
            <family val="2"/>
          </rPr>
          <t>O VALOR DESTE ITEM É DADO PELA SOMATÓRIA DA PLANILHA "C-1.3_09", PREENCHA A  PLANILHA DA ABA "C-1.3_09"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Wallison Almeida de Oliveira</author>
  </authors>
  <commentList>
    <comment ref="H41" authorId="0" shapeId="0" xr:uid="{2943651B-A224-47C8-A388-FD4D8E869554}">
      <text>
        <r>
          <rPr>
            <b/>
            <sz val="9"/>
            <color indexed="81"/>
            <rFont val="Segoe UI"/>
            <family val="2"/>
          </rPr>
          <t>O VALOR DESTE ITEM É DADO PELA SOMATÓRIA DA PLANILHA "C-1.3_02", PREENCHA A  PLANILHA DA ABA "C-1.3_02"</t>
        </r>
      </text>
    </comment>
    <comment ref="H42" authorId="0" shapeId="0" xr:uid="{EB827D87-09D1-468B-8EC7-891B85C236E2}">
      <text>
        <r>
          <rPr>
            <b/>
            <sz val="9"/>
            <color indexed="81"/>
            <rFont val="Segoe UI"/>
            <family val="2"/>
          </rPr>
          <t>O VALOR DESTE ITEM É DADO PELA SOMATÓRIA DA PLANILHA "C-1.3_11", PREENCHA A  PLANILHA DA ABA "C-1.3_11"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Wallison Almeida de Oliveira</author>
  </authors>
  <commentList>
    <comment ref="H49" authorId="0" shapeId="0" xr:uid="{3566F620-8767-404E-A42E-05D3E6678731}">
      <text>
        <r>
          <rPr>
            <b/>
            <sz val="9"/>
            <color indexed="81"/>
            <rFont val="Segoe UI"/>
            <family val="2"/>
          </rPr>
          <t>O VALOR DESTE ITEM É DADO PELA SOMATÓRIA DA PLANILHA "C-1.3_05", PREENCHA A  PLANILHA DA ABA "C-1.3_05"</t>
        </r>
      </text>
    </comment>
    <comment ref="H50" authorId="0" shapeId="0" xr:uid="{EA9BC153-42FE-42BF-9AF7-F0898EB871F4}">
      <text>
        <r>
          <rPr>
            <b/>
            <sz val="9"/>
            <color indexed="81"/>
            <rFont val="Segoe UI"/>
            <family val="2"/>
          </rPr>
          <t>O VALOR DESTE ITEM É DADO PELA SOMATÓRIA DA PLANILHA "C-1.3_10", PREENCHA A  PLANILHA DA ABA "C-1.3_10"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Bruno dos Santos Nascimento</author>
  </authors>
  <commentList>
    <comment ref="H15" authorId="0" shapeId="0" xr:uid="{AE62004C-B649-485C-9207-DAD6EFB405A9}">
      <text>
        <r>
          <rPr>
            <b/>
            <sz val="9"/>
            <color indexed="81"/>
            <rFont val="Segoe UI"/>
            <family val="2"/>
          </rPr>
          <t>O VALOR DESTE ITEM É DADO PELA SOMATÓRIA PLANILHA "C-1.3_13", PREENCHA A PLANILHA DA ABA "C-1.3_13"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Wallison Almeida de Oliveira</author>
  </authors>
  <commentList>
    <comment ref="H36" authorId="0" shapeId="0" xr:uid="{486B9270-0F79-4CFF-AF2B-2E5196ED7364}">
      <text>
        <r>
          <rPr>
            <b/>
            <sz val="9"/>
            <color indexed="81"/>
            <rFont val="Segoe UI"/>
            <family val="2"/>
          </rPr>
          <t>O VALOR DESTE ITEM É DADO PELA SOMATÓRIA DA PLANILHA "C-1.3_03", PREENCHA A  PLANILHA DA ABA "C-1.3_03"</t>
        </r>
      </text>
    </comment>
  </commentList>
</comments>
</file>

<file path=xl/sharedStrings.xml><?xml version="1.0" encoding="utf-8"?>
<sst xmlns="http://schemas.openxmlformats.org/spreadsheetml/2006/main" count="1083" uniqueCount="328">
  <si>
    <t>SEMAE</t>
  </si>
  <si>
    <t>SERVIÇO MUNICIPAL DE ÁGUA E ESGOTO DE PIRACICABA</t>
  </si>
  <si>
    <t>OBRA</t>
  </si>
  <si>
    <t>AMPLIAÇÃO E OTIMIZAÇÃO DA ETA 03 CAPIM FINO</t>
  </si>
  <si>
    <t>Obras Civis e Serviços:</t>
  </si>
  <si>
    <t>Materiais e Equipamentos:</t>
  </si>
  <si>
    <t>Item</t>
  </si>
  <si>
    <t>Discriminação</t>
  </si>
  <si>
    <t>TOTAL</t>
  </si>
  <si>
    <t>OBRAS CIVIS E SERVIÇOS</t>
  </si>
  <si>
    <t>Código</t>
  </si>
  <si>
    <t>Fonte</t>
  </si>
  <si>
    <t>Unid.</t>
  </si>
  <si>
    <t>Quant.</t>
  </si>
  <si>
    <t>BDI Aplicado (%)</t>
  </si>
  <si>
    <t>1.1</t>
  </si>
  <si>
    <t>m²</t>
  </si>
  <si>
    <t>1.2</t>
  </si>
  <si>
    <t>1.3</t>
  </si>
  <si>
    <t>1.4</t>
  </si>
  <si>
    <t>1.5</t>
  </si>
  <si>
    <t>1.6</t>
  </si>
  <si>
    <t>1.7</t>
  </si>
  <si>
    <t>Subtotal 1</t>
  </si>
  <si>
    <t>Operação e Manutenção do Canteiro de Obras</t>
  </si>
  <si>
    <t>2.1</t>
  </si>
  <si>
    <t>COMP.</t>
  </si>
  <si>
    <t>Subtotal 2</t>
  </si>
  <si>
    <t>TUBULAÇÕES DE PRODUTOS QUÍMICOS</t>
  </si>
  <si>
    <t>Levantamento  de  Pavimentação</t>
  </si>
  <si>
    <t>m</t>
  </si>
  <si>
    <t>Remoção de entulho inclusive a carga, transporte e descarga em bota fora a qualquer distância</t>
  </si>
  <si>
    <t>m³</t>
  </si>
  <si>
    <t>Movimento de Terra</t>
  </si>
  <si>
    <t>2.2</t>
  </si>
  <si>
    <t>2.3</t>
  </si>
  <si>
    <t>2.4</t>
  </si>
  <si>
    <t>m³ x km</t>
  </si>
  <si>
    <t>Construção das Galerias</t>
  </si>
  <si>
    <t>3.1</t>
  </si>
  <si>
    <t>unid</t>
  </si>
  <si>
    <t>Subtotal 3</t>
  </si>
  <si>
    <t>Recomposição  de  Pavimentação</t>
  </si>
  <si>
    <t>4.1</t>
  </si>
  <si>
    <t>4.2</t>
  </si>
  <si>
    <t>Guia (meio-fio) de concreto, moldada in loco em trecho reto com extrusora, 13cm de base x 22cm de altura</t>
  </si>
  <si>
    <t>Subtotal 4</t>
  </si>
  <si>
    <t>Montagem das Tubulações</t>
  </si>
  <si>
    <t>5.1</t>
  </si>
  <si>
    <t>Montagem e assentamento de tubos e conexões de CPVC e PVC</t>
  </si>
  <si>
    <t>eq x dia</t>
  </si>
  <si>
    <t>Subtotal 5</t>
  </si>
  <si>
    <t>MATERIAIS E EQUIPAMENTOS</t>
  </si>
  <si>
    <t>Tubulações de Dióxido</t>
  </si>
  <si>
    <t>pç</t>
  </si>
  <si>
    <t>Tubulações de Polímero</t>
  </si>
  <si>
    <t>Tubo Ø 50mm soldável, em PVC soldável</t>
  </si>
  <si>
    <t>Joelho 90° Ø 50mm soldável, em PVC soldável</t>
  </si>
  <si>
    <t>Tubulações de Carvão Ativado Pulverizado (CAP)</t>
  </si>
  <si>
    <t>3.2</t>
  </si>
  <si>
    <t>3.3</t>
  </si>
  <si>
    <t>3.4</t>
  </si>
  <si>
    <t>Tubulações de Cloro Pré</t>
  </si>
  <si>
    <t>4.3</t>
  </si>
  <si>
    <t>4.4</t>
  </si>
  <si>
    <t>Tubulações de Cloro Bruta</t>
  </si>
  <si>
    <t>5.2</t>
  </si>
  <si>
    <t>5.3</t>
  </si>
  <si>
    <t>5.4</t>
  </si>
  <si>
    <t>Tubulações de Hidróxido de Sódio</t>
  </si>
  <si>
    <t>6.1</t>
  </si>
  <si>
    <t>6.2</t>
  </si>
  <si>
    <t>6.3</t>
  </si>
  <si>
    <t>6.4</t>
  </si>
  <si>
    <t>Subtotal 6</t>
  </si>
  <si>
    <t>Tubulações de Cal</t>
  </si>
  <si>
    <t>7.1</t>
  </si>
  <si>
    <t>7.2</t>
  </si>
  <si>
    <t>7.3</t>
  </si>
  <si>
    <t>7.4</t>
  </si>
  <si>
    <t>7.5</t>
  </si>
  <si>
    <t>Subtotal 7</t>
  </si>
  <si>
    <t>Tubulações de Policloreto de Alumínio (PAC)</t>
  </si>
  <si>
    <t>8.1</t>
  </si>
  <si>
    <t>8.2</t>
  </si>
  <si>
    <t>8.3</t>
  </si>
  <si>
    <t>8.4</t>
  </si>
  <si>
    <t>8.5</t>
  </si>
  <si>
    <t>Subtotal 8</t>
  </si>
  <si>
    <t>Suportes das Tubulações Ascendentes</t>
  </si>
  <si>
    <t>9.1</t>
  </si>
  <si>
    <t>Calha de produtos químicos em chapa de aço inox AISI 304</t>
  </si>
  <si>
    <t>9.2</t>
  </si>
  <si>
    <t>Suporte para calha de produtos químicos fixada sobre pilar metálico (opção 1)</t>
  </si>
  <si>
    <t>cj</t>
  </si>
  <si>
    <t>9.3</t>
  </si>
  <si>
    <t>Suporte para calha de produtos químicos fixada em parede e/ou pilar existente (opção 2)</t>
  </si>
  <si>
    <t>9.4</t>
  </si>
  <si>
    <t>Suporte para calha de produtos químicos fixada no teto (opção 3)</t>
  </si>
  <si>
    <t>Subtotal 9</t>
  </si>
  <si>
    <t>Demolições / Retiradas</t>
  </si>
  <si>
    <t>Lastro de concreto magro</t>
  </si>
  <si>
    <t>3.5</t>
  </si>
  <si>
    <t>3.6</t>
  </si>
  <si>
    <t>Armação em aço CA-50</t>
  </si>
  <si>
    <t>kg</t>
  </si>
  <si>
    <t>3.7</t>
  </si>
  <si>
    <t>3.8</t>
  </si>
  <si>
    <t>3.9</t>
  </si>
  <si>
    <t>h</t>
  </si>
  <si>
    <t>Impermeabilização de superfície com emulsão asfáltica, 2 demãos</t>
  </si>
  <si>
    <t>Fornecimento de Materiais</t>
  </si>
  <si>
    <t>1.8</t>
  </si>
  <si>
    <t>1.9</t>
  </si>
  <si>
    <t>1.10</t>
  </si>
  <si>
    <t>TUBULAÇÕES DE ÁGUA DE SERVIÇO</t>
  </si>
  <si>
    <t>Escavação manual de valas, poços e cavas em solo não rochoso, com profundidade até 1,25m</t>
  </si>
  <si>
    <t>2.5</t>
  </si>
  <si>
    <t>Recomposição de Pavimentação</t>
  </si>
  <si>
    <t>Montagem de tubos, conexões e válvulas de ferro fundido</t>
  </si>
  <si>
    <t>Ponto de Aplicação</t>
  </si>
  <si>
    <t>Tê de redução Ø 110mm x Ø 60mm soldável, em PVC soldável</t>
  </si>
  <si>
    <t>Interligação</t>
  </si>
  <si>
    <t>Tê com flanges Ø 150mm x Ø 100mm, em ferro fundido</t>
  </si>
  <si>
    <t>Válvula de retenção de fechamento rápido tipo wafer Ø 100mm</t>
  </si>
  <si>
    <t>Toco com flanges Ø 100mm, L = 0,25m, em ferro fundido</t>
  </si>
  <si>
    <t>Registro de gaveta Ø 100mm com flanges, cunha de borracha e acionamento manual por volante</t>
  </si>
  <si>
    <t>2.6</t>
  </si>
  <si>
    <t>Acessórios para montagem de flanges Ø 150mm</t>
  </si>
  <si>
    <t>2.7</t>
  </si>
  <si>
    <t>Acessórios para montagem de flanges Ø 100mm</t>
  </si>
  <si>
    <t>Tubulações e Conexões de Água de Serviço</t>
  </si>
  <si>
    <t>Cap Ø 110mm soldável, em PVC soldável</t>
  </si>
  <si>
    <t>Tê Ø 110mm soldável, em PVC soldável</t>
  </si>
  <si>
    <t>Joelho 90° Ø 110mm soldável, em PVC soldável</t>
  </si>
  <si>
    <t>Joelho 45° Ø 110mm soldável, em PVC soldável</t>
  </si>
  <si>
    <t>Suporte para tubulação Ø 110mm em teto tipo gota com acessórios de fixação, em aço carbono</t>
  </si>
  <si>
    <t>Suporte para tubulação de água ascendente fixada em parede e/ou pilar existente</t>
  </si>
  <si>
    <t>DIFUSORES DE DIÓXIDO DE CLORO</t>
  </si>
  <si>
    <t>gb</t>
  </si>
  <si>
    <t xml:space="preserve">CRONOGRAMA FÍSICO-FINANCEIRO </t>
  </si>
  <si>
    <t>PROJETO EXECUTIVO PARA AS INSTALAÇÕES HIDRÁULICAS DE TODOS OS SISTEMAS DE DOSAGENS DE PRODUTOS QUÍMICOS E BASE DE APOIO PARA OS TANQUES DE SODA</t>
  </si>
  <si>
    <t>ITEM</t>
  </si>
  <si>
    <t>ATIVIDADE</t>
  </si>
  <si>
    <t>CUSTO</t>
  </si>
  <si>
    <t>PERIODO</t>
  </si>
  <si>
    <t>PERÍODO</t>
  </si>
  <si>
    <t>Total                         (R$)</t>
  </si>
  <si>
    <t>Total do Item (%)</t>
  </si>
  <si>
    <t>Mês 1</t>
  </si>
  <si>
    <t>Mês 2</t>
  </si>
  <si>
    <t>CANTEIRO DE OBRAS--OBRAS CIVIS E SERVIÇOS</t>
  </si>
  <si>
    <t>TUBULAÇÕES DE PRODUTOS QUÍMICOS--OBRAS CIVIS E SERVIÇOS</t>
  </si>
  <si>
    <t>TUBULAÇÕES DE PRODUTOS QUÍMICOS--MATERIAIS E EQUIPAMENTOS</t>
  </si>
  <si>
    <t>ADEQUAÇÃO DA BACIA DE CONTENÇÃO DOS TANQUES DE HIDRÓXIDO DE SÓDIO--OBRAS CIVIS E SERVIÇOS</t>
  </si>
  <si>
    <t>ADEQUAÇÃO DA BACIA DE CONTENÇÃO DOS TANQUES DE HIDRÓXIDO DE SÓDIO--MATERIAIS E EQUIPAMENTOS</t>
  </si>
  <si>
    <t>TUBULAÇÕES DE ÁGUA DE SERVIÇO--OBRAS CIVIS E SERVIÇOS</t>
  </si>
  <si>
    <t>TUBULAÇÕES DE ÁGUA DE SERVIÇO--MATERIAIS E EQUIPAMENTOS</t>
  </si>
  <si>
    <t>DIFUSORES DE DIÓXIDO DE CLORO--OBRAS CIVIS E SERVIÇOS</t>
  </si>
  <si>
    <t>DIFUSORES DE DIÓXIDO DE CLORO--MATERIAIS E EQUIPAMENTOS</t>
  </si>
  <si>
    <t>TOTAL GERAL (R$)</t>
  </si>
  <si>
    <t>TOTAL MÊS (R$)</t>
  </si>
  <si>
    <t>TOTAL MÊS (%)</t>
  </si>
  <si>
    <t>ACUMULADO (R$)</t>
  </si>
  <si>
    <t>ACUMULADO (%)</t>
  </si>
  <si>
    <t>Subtotal</t>
  </si>
  <si>
    <t>Quantidade</t>
  </si>
  <si>
    <t>Comprimento</t>
  </si>
  <si>
    <t>Largura</t>
  </si>
  <si>
    <t>h x dia</t>
  </si>
  <si>
    <t>Plano compartilhado de telefonia móvel</t>
  </si>
  <si>
    <t>Altura</t>
  </si>
  <si>
    <t>Armação em aço CA-60</t>
  </si>
  <si>
    <t>Bloco canaleta de concreto estrutural 19x19x19cm (NBR 6136)</t>
  </si>
  <si>
    <t>Diâmetro externo</t>
  </si>
  <si>
    <t>Perímetro</t>
  </si>
  <si>
    <t>COMPOSIÇÃO DE PREÇOS</t>
  </si>
  <si>
    <t xml:space="preserve">Unid: </t>
  </si>
  <si>
    <t>Preço Unitário (R$)</t>
  </si>
  <si>
    <t>Preço Total (R$)</t>
  </si>
  <si>
    <t>Total</t>
  </si>
  <si>
    <t>Encanador ou bombeiro hidráulico com encargos complementares</t>
  </si>
  <si>
    <t>Auxiliar de encanador ou bombeiro hidráulico com encargos complementares</t>
  </si>
  <si>
    <t>Engenheiro civil de obra pleno com encargos complementares</t>
  </si>
  <si>
    <t>Lixa d'água em folha, grão 100</t>
  </si>
  <si>
    <t>equipe x dia</t>
  </si>
  <si>
    <t>Nº</t>
  </si>
  <si>
    <t>Profissional</t>
  </si>
  <si>
    <t>Encanador</t>
  </si>
  <si>
    <t>Auxiliar de Encanador</t>
  </si>
  <si>
    <t>Engenheiro</t>
  </si>
  <si>
    <t>Soldador com encargos complementares</t>
  </si>
  <si>
    <t>Quantitativos</t>
  </si>
  <si>
    <t>Montador com encargos complementares</t>
  </si>
  <si>
    <t>Ajudante especializado com encargos complementares</t>
  </si>
  <si>
    <t>Montador</t>
  </si>
  <si>
    <t>Ajudante Especializado</t>
  </si>
  <si>
    <t>Chumbador parabolt Ø 3/8" x 4" com porca e arruela</t>
  </si>
  <si>
    <t>Barra roscada 3/8", 3 metros, com porcas</t>
  </si>
  <si>
    <t>Pintura com tinta alquídica de fundo (tipo zarcão) aplicada a rolo ou pincel sobre superfícies metálicas executado em obra (por demão)</t>
  </si>
  <si>
    <t>Pintura com tinta alquídica de acabamento (esmalte sintético brilhante) aplicada a rolo ou pincel sobre superfícies metálicas executado em obra (02 demãos)</t>
  </si>
  <si>
    <t>Montador de estrutura metálica com encargos complementares</t>
  </si>
  <si>
    <t>Chapa 5/16"</t>
  </si>
  <si>
    <t>Chapa de aço inox AISI 304, laminado a quente, fosco</t>
  </si>
  <si>
    <t>Chapa Inox</t>
  </si>
  <si>
    <t>Base</t>
  </si>
  <si>
    <t>Cobertura</t>
  </si>
  <si>
    <t>Chapa de aço inox esp. = 1/4" massa teórica *(50,80kg/m²) AISI 304</t>
  </si>
  <si>
    <t>Perfil "I" de aço laminado, abas paralelas, "W", qualquer bitola</t>
  </si>
  <si>
    <t>Cantoneira de aço abas iguais (qualquer bitola), espessura entre 1/8" e 1/4"</t>
  </si>
  <si>
    <t>Chumbador parabolt Ø 1/2" x 2 3/4" com porca e arruela, em aço inox</t>
  </si>
  <si>
    <t>Chapa Inox 1/4"</t>
  </si>
  <si>
    <t>Fixação no Piso</t>
  </si>
  <si>
    <t>Perfil Aço Carbono W 150x22,5</t>
  </si>
  <si>
    <t>Peso</t>
  </si>
  <si>
    <t>kg/m</t>
  </si>
  <si>
    <t>Cantoneira Aço Carbono 2x2x1/4"</t>
  </si>
  <si>
    <t>Chumbador parabolt Ø 3/8" x 3" com porca e arruela, em aço inox</t>
  </si>
  <si>
    <t>Parafuso sextavado Ø 5/8" x 2" com porca e arruela, em aço inox</t>
  </si>
  <si>
    <t>Chapa Dobrada</t>
  </si>
  <si>
    <t>Chapa de aço esp. 1/4" massa teórica *(50,00kg/m²) ASTM A36</t>
  </si>
  <si>
    <t>Parafuso zincado, sextavado, com rosca soberba, diâmetro 3/8", comprimento 80mm</t>
  </si>
  <si>
    <t>Perfil "I" Laminado 3"</t>
  </si>
  <si>
    <t>Chapa 1/4"</t>
  </si>
  <si>
    <t>horas</t>
  </si>
  <si>
    <t>dias</t>
  </si>
  <si>
    <t>Guia (meio-fio) de concreto, moldada in loco em trecho curvo com extrusora, 13cm de base x 22cm de altura</t>
  </si>
  <si>
    <t>Preço Unitário Sem BDI (R$)</t>
  </si>
  <si>
    <t>Preço Unitário Com BDI (R$)</t>
  </si>
  <si>
    <t>Preço Total Com BDI (R$)</t>
  </si>
  <si>
    <t>RESUMO GERAL</t>
  </si>
  <si>
    <t>Carga, manobra e descarga de solos e materiais granulares em caminhão basculante 6 m³ - carga com pá carregadeira (caçamba de 1,7 a 2,8 m³/ 128 HP) e descarga livre</t>
  </si>
  <si>
    <t>Transporte com caminhão basculante de 6 m³, em via urbana pavimentada, DMT até 30 km</t>
  </si>
  <si>
    <t>Execução de passeio (calçada) ou piso de concreto com concreto moldado in loco, feito em obra, acabamento convencional, espessura 8cm, armado</t>
  </si>
  <si>
    <t>Preparo de fundo de vala com largura menor que 1,5 m, com camada de areia, lançamento manual</t>
  </si>
  <si>
    <t>Levantamento de passeios cimentados (B)</t>
  </si>
  <si>
    <t>Levantamento de guias (B)</t>
  </si>
  <si>
    <t>Escavação mecanizada de poços e cavas, em solo não rochoso, c/profundidade até 1,25 m (B)</t>
  </si>
  <si>
    <t>Aterro de valas, poços e cavas compactado mecanicamente, com controle do G.C. &gt;= 95% do E.N.C. (B)</t>
  </si>
  <si>
    <t>Módulo de galeria de tubulações (C = 0,60m)</t>
  </si>
  <si>
    <t>Solução preparadora / limpadora para PVC, frasco com 1000cm³</t>
  </si>
  <si>
    <t>Tubo Ø 60mm soldável L = 0,20m (ajustar em campo), em PVC soldável</t>
  </si>
  <si>
    <t>Bucha de redução longa Ø 60mm x Ø 25mm soldável, em PVC soldável</t>
  </si>
  <si>
    <t>Tubo Ø 25mm soldável L = 0,20m (ajustar em campo), em PVC soldável</t>
  </si>
  <si>
    <t>Válvula de esfera com volante Ø 25mm, em PVC soldável</t>
  </si>
  <si>
    <t>Joelho 90° Ø 25mm soldável, em PVC soldável</t>
  </si>
  <si>
    <t>Tubo Ø 110mm soldável em PVC soldável</t>
  </si>
  <si>
    <t>Flange livre com furos para tubos PBS Ø 110mm, em PVC soldável</t>
  </si>
  <si>
    <t>Adesivo plástico para CPVC e PVC-U industrial SCH 80 *473ml*</t>
  </si>
  <si>
    <t>unid.</t>
  </si>
  <si>
    <t>Primer para CPVC e PVC-U industrial SCH 80 *473ml*</t>
  </si>
  <si>
    <t>Módulo de galeria de tubulações sob as ruas de acesso (C = 0,60m)</t>
  </si>
  <si>
    <t>Lastro com material granular (brita)</t>
  </si>
  <si>
    <t>Fôrmas de madeira - comum</t>
  </si>
  <si>
    <t>Concreto estrutural p/ estruturas em contato com água bruta, água tratada, solo e gases agressivos, fck = 30MPa</t>
  </si>
  <si>
    <t>Pedreiro  com  encargos  complementares</t>
  </si>
  <si>
    <t>Argamassa traço 1:2:9 (em volume de cimento, cal e areia média úmida) para assentamento de alvenaria, preparo mecânico com betoneira 600 L</t>
  </si>
  <si>
    <t>Graute fgk = 15MPa, traço 1:2,2:2,5:0,3 (em massa seca de cimento/areia grossa/brita 0/aditivo) - preparo mecânico com betoneira 400L</t>
  </si>
  <si>
    <t>Argamassa traço 1:6 (em volume de cimento e areia média úmida) com adição de plastificante para emboço/massa única, preparo mecânico com betoneira 400 L</t>
  </si>
  <si>
    <t>Vedação  de  juntas  com  mastique  elástico</t>
  </si>
  <si>
    <t>Chapa de aço esp. 5/16" (7,94mm)  massa  teórica  *(62,25 kg/m²)  ASTM  A36</t>
  </si>
  <si>
    <t>br</t>
  </si>
  <si>
    <t>Abraçadeira  tipo  gota  emborrachada  Ø4"</t>
  </si>
  <si>
    <t>Porca zincada sextavada diâmetro 3/8"</t>
  </si>
  <si>
    <t>GALERIAS DE TUBULAÇÕES SOB RUAS DE ACESSO INTERNAS DA ETA</t>
  </si>
  <si>
    <t>Parafuso sextavado Ø 3/8" x 2", em aço inox</t>
  </si>
  <si>
    <t>Porca sextavada Ø 3/8" em aço inox</t>
  </si>
  <si>
    <t>Adesivo plástico para tubos PVC 75g*</t>
  </si>
  <si>
    <t>Tê Ø 50mm soldável em PVC soldável</t>
  </si>
  <si>
    <t>PLANILHA DE ORÇAMENTO</t>
  </si>
  <si>
    <t>PRIMEIRA ETAPA DA AMPLIAÇÃO DA ETA 3 CAPIM FINO</t>
  </si>
  <si>
    <t>C-1.3_01</t>
  </si>
  <si>
    <t>C-1.3_02</t>
  </si>
  <si>
    <t>C-1.3_03</t>
  </si>
  <si>
    <t>C-1.3_05</t>
  </si>
  <si>
    <t>C-1.3_06</t>
  </si>
  <si>
    <t>C-1.3_07</t>
  </si>
  <si>
    <t>C-1.3_08</t>
  </si>
  <si>
    <t>C-1.3_09</t>
  </si>
  <si>
    <t>C-1.3_10</t>
  </si>
  <si>
    <t>C-1.3_11</t>
  </si>
  <si>
    <t>C-1.3_13</t>
  </si>
  <si>
    <t>DEMOLIÇÕES / RETIRADAS</t>
  </si>
  <si>
    <t>MOVIMENTO DE TERRA</t>
  </si>
  <si>
    <t>CONSTRUÇÃO DAS GALERIAS</t>
  </si>
  <si>
    <t>RECOMPOSIÇÃO DE PAVIMENTAÇÃO</t>
  </si>
  <si>
    <t>Válvula esfera soldável Ø 2", em CPVC Industrial, SCH 80</t>
  </si>
  <si>
    <t>Joelho 90° soldável Ø 3", em CPVC Industrial, SCH 80</t>
  </si>
  <si>
    <t>Tê soldável Ø 3", em CPVC Industrial, SCH 80</t>
  </si>
  <si>
    <t>Tubo soldável Ø 3", em CPVC Industrial, SCH 80</t>
  </si>
  <si>
    <t>Adaptador curto (macho) L/R Ø 2", em CPVC Industrial, SCH 80</t>
  </si>
  <si>
    <t>Sistema de fixação universal DE 85 a 114mm (G), em poliamida, para tubulações industriais</t>
  </si>
  <si>
    <t>Tubo soldável Ø 4", em CPVC Industrial , SCH 80</t>
  </si>
  <si>
    <t>Joelho 90° soldável Ø 4", em CPVC Industrial, SCH 80</t>
  </si>
  <si>
    <t>Bucha de redução com  bolsa  e  rosca  Ø 3" x Ø 2", em CPVC Industrial, SCH 80</t>
  </si>
  <si>
    <t>Tubo soldável Ø 2", L = 0,09m, em CPVC Industrial, SCH 80</t>
  </si>
  <si>
    <t>PRODUTO 1.3 - INSTALAÇÕES HIDRÁULICAS DOS SISTEMAS DE DOSAGEM DE PRODUTOS QUÍMICOS E GALERIAS</t>
  </si>
  <si>
    <t>OPERAÇÃO E MANUTENÇÃO DO CANTEIRO DE OBRAS</t>
  </si>
  <si>
    <t>A Instalação do Canteiro de Obras já está prevista no Produto 1.1.</t>
  </si>
  <si>
    <t>Montagem de tubos e conexões de CPVC dos difusores do dióxido de cloro</t>
  </si>
  <si>
    <t>Tubo soldável Ø 2", em CPVC Industrial, SCH 80</t>
  </si>
  <si>
    <t>Joelho 90° soldável Ø 2", em CPVC Industrial, SCH 80</t>
  </si>
  <si>
    <t>Tê soldável Ø 2", em CPVC Industrial, SCH 80</t>
  </si>
  <si>
    <t>Fornecimento de materiais e serviços especializados para aplicação de revestimento epóxi de alta resistência (MC DUR 1800 FF (0,80 Kg/m²))</t>
  </si>
  <si>
    <t xml:space="preserve">Fornecimento de materiais e serviços especializados para aplicação de primer de alto poder de cobertura para substratos porosos (MC-DUR 1320 VK (0,30 Kg/m²)) </t>
  </si>
  <si>
    <t>A mobilização e desmobilização para execução dos serviços especializados para aplicação dos revestimentos já estão previstos no Produto 2.2.</t>
  </si>
  <si>
    <t>Mão de obra para execução dos serviços especializados para aplicação dos impermeabilizantes</t>
  </si>
  <si>
    <t>ORIENTAÇÕES AO LICITANTE PARA ELABORAÇÃO DE PROPOSTA COMERCIAL</t>
  </si>
  <si>
    <t>LEVANTAMENTO  DE  PAVIMENTAÇÃO</t>
  </si>
  <si>
    <t>RECOMPOSIÇÃO  DE  PAVIMENTAÇÃO</t>
  </si>
  <si>
    <t>MONTAGEM DAS TUBULAÇÕES</t>
  </si>
  <si>
    <t>TUBULAÇÕES DE DIÓXIDO</t>
  </si>
  <si>
    <t>TUBULAÇÕES DE POLÍMERO</t>
  </si>
  <si>
    <t>TUBULAÇÕES DE CARVÃO ATIVADO PULVERIZADO (CAP)</t>
  </si>
  <si>
    <t>TUBULAÇÕES DE CLORO PRÉ</t>
  </si>
  <si>
    <t>TUBULAÇÕES DE CLORO BRUTA</t>
  </si>
  <si>
    <t>TUBULAÇÕES DE HIDRÓXIDO DE SÓDIO</t>
  </si>
  <si>
    <t>TUBULAÇÕES DE CAL</t>
  </si>
  <si>
    <t>TUBULAÇÕES DE POLICLORETO DE ALUMÍNIO (PAC)</t>
  </si>
  <si>
    <t>SUPORTES DAS TUBULAÇÕES ASCENDENTES</t>
  </si>
  <si>
    <t>PONTO DE APLICAÇÃO</t>
  </si>
  <si>
    <t>INTERLIGAÇÃO</t>
  </si>
  <si>
    <t>TUBULAÇÕES E CONEXÕES DE ÁGUA DE SERVIÇO</t>
  </si>
  <si>
    <t>LICITANTE:</t>
  </si>
  <si>
    <t>________________________________________________________________________________</t>
  </si>
  <si>
    <t>Para facilitar a elaboração da proposta comercial da licitante para o processo licitatório de ampliação da Estação de Tratamento de Água 3 - Capim Fino, favor seguir as orientações deste tutorial. Devido à complexidade de itens que compõem a obra de ampliação da ETA 3, os serviços foram divididos em 17 produtos, com memoriais descritivos próprios, previstos e anexos ao Termo de Referência. Desta forma foram disponibilizados 17 arquivos contemplando as planilhas orçamentárias que preveêm os custos que demandam cada tipo de serviço de modo que o valor total na aba "Resumo" remete ao valor final ofertado para cada produto. Um 18º arquivo fornecido, nomeado "PROPOSTA COMERCIAL FINAL", contém o somatório das planilhas "Resumo" de cada produto e representa o valor total da obra, nesse arquivo deverá ser preenchido apenas o campo referente aos dados da licitante.</t>
  </si>
  <si>
    <t>Os 17 produtos são:                                                                                                                                                                                                                                                                                      
PRODUTO 1.1 - Instalações hidromecânicas e elétricas da casa de bombas, linhas de recalque de água para os injetores de cloro, tubulação de água de serviço, tubulações de distribuição de água de serviço e instalação do novo reservatório de fibra de vidro.
PRODUTO 1.2 - Instalações de iluminação das novas unidades e do pátio central.
PRODUTO 1.3 - Instalações hidráulicas dos sistemas de dosagem de produtos químicos (Polímero, Carvão ativado, Dióxido de cloro, PAC, Cal e Cloro) e Galerias (passagens) das tubulções sob as ruas de acesso internas da ETA.
PRODUTO 1.4 - Construção da passarela coberta de acesso à nova Calha Parshall e à câmara de pré-oxidação, passarela de passagem das tubulações de PAC e Cal na pré-alcalinização e adequações da estrutura existente (Câmara de pré-oxidação).
PRODUTO 1.5 - Cobertura metálica da Calha Parshall para proteção dos equipamentos de dosagem e do medidor de vazão do coagulante.
PRODUTO 1.6 - Adequações do Plano de Gerenciamento de Riscos (PGR) para o sistema de dióxido de cloro.
PRODUTO 1.7 - Impermeabilização da Calha Parshall, do canal de saída de água coagulada e da câmara de pré-oxidação.
PRODUTO 1.8 - Instalação das comportas no canal de água coagulada e das malhas de aço para mistura rápida.
PRODUTO 1.9 - Instalações hidráulicas dos pontos de aplicação de produtos químicos (PAC, Cal, Carvão 2ª etapa e Polímero).
PRODUTO 1.10 - Adequação dos guarda-corpos do Canal de água bruta, Câmara de Pré-oxidação, Calha Parshall e Canal de água coagulada.
PRODUTO 2.1 - Correções do sistema de aplicação de hidróxido de sódio pertinentes ao Plano de Gerenciamento de Riscos – PGR.
PRODUTO 2.2 - Adequações pertinentes ao Plano de Gerenciamento de Riscos (PGR) para os sistemas de polímero, flúor e cloro.
PRODUTO 2.3 - Adequações do sistema de coagulante PAC (bacia de contenção, base dos tanques, transferência entre tanques e casa de bombas).
PRODUTO 2.4 - Adequação dos guarda-corpos dos floculadores, decantadores e filtros.
PRODUTO 3.1 - Adequações para acessibilidade.
PRODUTO 3.2 - Demolição da antiga Calha Parshall, com recuperação e reaproveitamento da área.
PRODUTO 3.3 - Pavimentação em concreto estrutural do estacionamento e de trechos do pátio central, em atendimento ao Plano de Gerenciamento de Riscos (PGR).</t>
  </si>
  <si>
    <r>
      <t xml:space="preserve">Este arquivo remete ao PRODUTO 1.3. As planilhas com abas em </t>
    </r>
    <r>
      <rPr>
        <b/>
        <u/>
        <sz val="14"/>
        <color rgb="FFFFFF00"/>
        <rFont val="Times New Roman"/>
        <family val="1"/>
      </rPr>
      <t>AMARELO</t>
    </r>
    <r>
      <rPr>
        <sz val="14"/>
        <rFont val="Times New Roman"/>
        <family val="1"/>
      </rPr>
      <t xml:space="preserve"> deverão ser preenchidas com os preços unitários. Inicie o preenchimento pela planilha "Resumo", informando o nome da Licitante. Nas planilhas seguintes, insira os valores ofertados para o serviço em questão nas células em </t>
    </r>
    <r>
      <rPr>
        <b/>
        <u/>
        <sz val="14"/>
        <color rgb="FFFFFF00"/>
        <rFont val="Times New Roman"/>
        <family val="1"/>
      </rPr>
      <t>AMARELO</t>
    </r>
    <r>
      <rPr>
        <sz val="14"/>
        <rFont val="Times New Roman"/>
        <family val="1"/>
      </rPr>
      <t xml:space="preserve">. Este valor será automaticamente multiplicado pelo BDI informado pela Licitante nas células em </t>
    </r>
    <r>
      <rPr>
        <b/>
        <u/>
        <sz val="14"/>
        <color rgb="FFFFFF00"/>
        <rFont val="Times New Roman"/>
        <family val="1"/>
      </rPr>
      <t>AMARELO</t>
    </r>
    <r>
      <rPr>
        <sz val="14"/>
        <rFont val="Times New Roman"/>
        <family val="1"/>
      </rPr>
      <t xml:space="preserve"> localizadas nos cabeçalhos das tabelas orçamentárias. As planilhas com células que estão em </t>
    </r>
    <r>
      <rPr>
        <b/>
        <u/>
        <sz val="14"/>
        <color rgb="FF00FF00"/>
        <rFont val="Times New Roman"/>
        <family val="1"/>
      </rPr>
      <t>VERDE</t>
    </r>
    <r>
      <rPr>
        <sz val="14"/>
        <rFont val="Times New Roman"/>
        <family val="1"/>
      </rPr>
      <t xml:space="preserve"> remetem a serviços orçados por composições e seu valor é retornado pelo somatório da planilha nomeada pelo código da respectiva composição, neste caso o licitante deverá preencher os valores ofertados nesta planilha, nas células em </t>
    </r>
    <r>
      <rPr>
        <b/>
        <u/>
        <sz val="14"/>
        <color rgb="FFFFFF00"/>
        <rFont val="Times New Roman"/>
        <family val="1"/>
      </rPr>
      <t>AMARELO</t>
    </r>
    <r>
      <rPr>
        <sz val="14"/>
        <rFont val="Times New Roman"/>
        <family val="1"/>
      </rPr>
      <t>. Quando terminar de inserir os valores ofertados para a planilha, passe para a planilha da aba seguinte e assim por diante. Ao final da inserção de valores de todas as planilhas, a planilha da aba "Resumo" retornará o valor da proposta final do produto em questão. Quando desejar saber o valor total da proposta, abra o arquivo "PROPOSTA COMERCIAL FINAL" e clique em "atualizar", o somatório das planilhas "Resumo" de todos os produtos será realizado automaticamente.
OBS: Os nomes dos arquivos não devem ser alterados em hipótese alguma, isso geraria falhas nos vínculos existentes entre eles.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</si>
</sst>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[$€-2]* #,##0.00_);_([$€-2]* \(#,##0.00\);_([$€-2]* \-??_)"/>
    <numFmt numFmtId="165" formatCode="0.000"/>
    <numFmt numFmtId="166" formatCode="_(* #,##0.00_);_(* \(#,##0.00\);_(* \-??_);_(@_)"/>
    <numFmt numFmtId="167" formatCode="#,##0.000_);\(#,##0.000\)"/>
    <numFmt numFmtId="168" formatCode="_(&quot;R$ &quot;* #,##0.00_);_(&quot;R$ &quot;* \(#,##0.00\);_(&quot;R$ &quot;* \-??_);_(@_)"/>
    <numFmt numFmtId="169" formatCode="_(&quot;R$&quot;* #,##0.00_);_(&quot;R$&quot;* \(#,##0.00\);_(&quot;R$&quot;* \-??_);_(@_)"/>
    <numFmt numFmtId="170" formatCode="_(&quot;Cr$&quot;* #,##0.00_);_(&quot;Cr$&quot;* \(#,##0.00\);_(&quot;Cr$&quot;* \-??_);_(@_)"/>
    <numFmt numFmtId="171" formatCode="0.0000"/>
    <numFmt numFmtId="172" formatCode="&quot;R$ &quot;#,##0.00"/>
    <numFmt numFmtId="173" formatCode="_-* #,##0.00_-;\-* #,##0.00_-;_-* \-??_-;_-@_-"/>
    <numFmt numFmtId="174" formatCode="0.000%"/>
    <numFmt numFmtId="175" formatCode="0.00000000%"/>
    <numFmt numFmtId="176" formatCode="0.000000"/>
    <numFmt numFmtId="177" formatCode="_(* #,##0.00_);_(* \(#,##0.00\);_(* &quot;-&quot;??_);_(@_)"/>
    <numFmt numFmtId="178" formatCode="_-&quot;R$&quot;* #,##0.00_-;\-&quot;R$&quot;* #,##0.00_-;_-&quot;R$&quot;* &quot;-&quot;??_-;_-@_-"/>
  </numFmts>
  <fonts count="70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FFFF"/>
      <name val="Calibri"/>
      <family val="2"/>
      <charset val="1"/>
    </font>
    <font>
      <sz val="11"/>
      <color rgb="FF800080"/>
      <name val="Calibri"/>
      <family val="2"/>
      <charset val="1"/>
    </font>
    <font>
      <sz val="11"/>
      <color rgb="FF008000"/>
      <name val="Calibri"/>
      <family val="2"/>
      <charset val="1"/>
    </font>
    <font>
      <b/>
      <sz val="9"/>
      <color rgb="FF000000"/>
      <name val="Arial"/>
      <family val="2"/>
      <charset val="1"/>
    </font>
    <font>
      <b/>
      <sz val="11"/>
      <color rgb="FFFF9900"/>
      <name val="Calibri"/>
      <family val="2"/>
      <charset val="1"/>
    </font>
    <font>
      <b/>
      <sz val="11"/>
      <color rgb="FFFFFFFF"/>
      <name val="Calibri"/>
      <family val="2"/>
      <charset val="1"/>
    </font>
    <font>
      <sz val="11"/>
      <color rgb="FF984807"/>
      <name val="Arial Narrow"/>
      <family val="2"/>
      <charset val="1"/>
    </font>
    <font>
      <b/>
      <sz val="11"/>
      <color rgb="FFFF0000"/>
      <name val="Calibri"/>
      <family val="2"/>
      <charset val="1"/>
    </font>
    <font>
      <sz val="11"/>
      <color rgb="FFFF0000"/>
      <name val="Calibri"/>
      <family val="2"/>
      <charset val="1"/>
    </font>
    <font>
      <sz val="11"/>
      <color rgb="FF333399"/>
      <name val="Calibri"/>
      <family val="2"/>
      <charset val="1"/>
    </font>
    <font>
      <i/>
      <sz val="11"/>
      <color rgb="FF808080"/>
      <name val="Calibri"/>
      <family val="2"/>
      <charset val="1"/>
    </font>
    <font>
      <b/>
      <sz val="15"/>
      <color rgb="FF003366"/>
      <name val="Calibri"/>
      <family val="2"/>
      <charset val="1"/>
    </font>
    <font>
      <b/>
      <sz val="13"/>
      <color rgb="FF003366"/>
      <name val="Calibri"/>
      <family val="2"/>
      <charset val="1"/>
    </font>
    <font>
      <b/>
      <sz val="11"/>
      <color rgb="FF003366"/>
      <name val="Calibri"/>
      <family val="2"/>
      <charset val="1"/>
    </font>
    <font>
      <sz val="11"/>
      <color rgb="FFFF9900"/>
      <name val="Calibri"/>
      <family val="2"/>
      <charset val="1"/>
    </font>
    <font>
      <sz val="11"/>
      <color rgb="FF808000"/>
      <name val="Calibri"/>
      <family val="2"/>
      <charset val="1"/>
    </font>
    <font>
      <sz val="11"/>
      <color rgb="FF993300"/>
      <name val="Calibri"/>
      <family val="2"/>
      <charset val="1"/>
    </font>
    <font>
      <sz val="11"/>
      <color rgb="FF000000"/>
      <name val="Times New Roman"/>
      <family val="2"/>
      <charset val="1"/>
    </font>
    <font>
      <sz val="10"/>
      <name val="Arial"/>
      <family val="2"/>
      <charset val="1"/>
    </font>
    <font>
      <sz val="12"/>
      <name val="Times New Roman"/>
      <family val="1"/>
      <charset val="1"/>
    </font>
    <font>
      <sz val="12"/>
      <name val="Arial MT"/>
      <charset val="1"/>
    </font>
    <font>
      <sz val="11"/>
      <color rgb="FF000000"/>
      <name val="Calibri"/>
      <family val="2"/>
      <charset val="204"/>
    </font>
    <font>
      <sz val="11"/>
      <color rgb="FF000000"/>
      <name val="Arial Narrow"/>
      <family val="2"/>
      <charset val="1"/>
    </font>
    <font>
      <b/>
      <sz val="11"/>
      <name val="Times New Roman"/>
      <family val="1"/>
      <charset val="1"/>
    </font>
    <font>
      <sz val="10"/>
      <name val="Symbol"/>
      <family val="1"/>
      <charset val="2"/>
    </font>
    <font>
      <sz val="11"/>
      <name val="Calibri"/>
      <family val="2"/>
      <charset val="1"/>
    </font>
    <font>
      <i/>
      <sz val="12"/>
      <name val="Arial"/>
      <family val="2"/>
      <charset val="1"/>
    </font>
    <font>
      <b/>
      <sz val="12"/>
      <name val="Times New Roman"/>
      <family val="1"/>
      <charset val="1"/>
    </font>
    <font>
      <b/>
      <sz val="10"/>
      <name val="Times New Roman"/>
      <family val="1"/>
      <charset val="1"/>
    </font>
    <font>
      <b/>
      <i/>
      <sz val="12"/>
      <name val="Times New Roman"/>
      <family val="1"/>
      <charset val="1"/>
    </font>
    <font>
      <sz val="10"/>
      <name val="Times New Roman"/>
      <family val="1"/>
      <charset val="1"/>
    </font>
    <font>
      <b/>
      <shadow/>
      <sz val="15"/>
      <name val="Times New Roman"/>
      <family val="1"/>
      <charset val="1"/>
    </font>
    <font>
      <sz val="11.5"/>
      <name val="Times New Roman"/>
      <family val="1"/>
      <charset val="1"/>
    </font>
    <font>
      <b/>
      <sz val="11.5"/>
      <name val="Times New Roman"/>
      <family val="1"/>
      <charset val="1"/>
    </font>
    <font>
      <sz val="9"/>
      <name val="Times New Roman"/>
      <family val="1"/>
      <charset val="1"/>
    </font>
    <font>
      <b/>
      <sz val="9"/>
      <name val="Times New Roman"/>
      <family val="1"/>
      <charset val="1"/>
    </font>
    <font>
      <b/>
      <sz val="10"/>
      <name val="Arial Narrow"/>
      <family val="2"/>
      <charset val="1"/>
    </font>
    <font>
      <b/>
      <u/>
      <sz val="10"/>
      <name val="Arial Narrow"/>
      <family val="2"/>
      <charset val="1"/>
    </font>
    <font>
      <sz val="10"/>
      <name val="Arial Narrow"/>
      <family val="2"/>
      <charset val="1"/>
    </font>
    <font>
      <i/>
      <sz val="10"/>
      <name val="Arial Narrow"/>
      <family val="2"/>
      <charset val="1"/>
    </font>
    <font>
      <b/>
      <i/>
      <sz val="10"/>
      <name val="Arial Narrow"/>
      <family val="2"/>
      <charset val="1"/>
    </font>
    <font>
      <sz val="11"/>
      <color rgb="FF000000"/>
      <name val="Calibri"/>
      <family val="2"/>
      <charset val="1"/>
    </font>
    <font>
      <b/>
      <sz val="10.5"/>
      <name val="Times New Roman"/>
      <family val="1"/>
      <charset val="1"/>
    </font>
    <font>
      <sz val="11"/>
      <color indexed="20"/>
      <name val="Calibri"/>
      <family val="2"/>
    </font>
    <font>
      <sz val="10"/>
      <name val="Arial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11"/>
      <color indexed="60"/>
      <name val="Calibri"/>
      <family val="2"/>
    </font>
    <font>
      <sz val="12"/>
      <name val="Times New Roman"/>
      <family val="1"/>
    </font>
    <font>
      <sz val="11"/>
      <color indexed="8"/>
      <name val="Calibri"/>
      <family val="2"/>
    </font>
    <font>
      <sz val="10"/>
      <name val="Arial Narrow"/>
      <family val="2"/>
    </font>
    <font>
      <sz val="10.5"/>
      <name val="Times New Roman"/>
      <family val="1"/>
      <charset val="1"/>
    </font>
    <font>
      <sz val="12"/>
      <name val="Arial"/>
      <family val="2"/>
      <charset val="1"/>
    </font>
    <font>
      <b/>
      <i/>
      <u/>
      <sz val="10"/>
      <name val="Arial Narrow"/>
      <family val="2"/>
      <charset val="1"/>
    </font>
    <font>
      <i/>
      <sz val="12"/>
      <name val="Times New Roman"/>
      <family val="1"/>
    </font>
    <font>
      <b/>
      <sz val="9"/>
      <color indexed="81"/>
      <name val="Segoe UI"/>
      <family val="2"/>
    </font>
    <font>
      <b/>
      <sz val="12"/>
      <name val="Times New Roman"/>
      <family val="1"/>
    </font>
    <font>
      <b/>
      <u/>
      <sz val="12"/>
      <name val="Times New Roman"/>
      <family val="1"/>
    </font>
    <font>
      <sz val="9"/>
      <color indexed="81"/>
      <name val="Segoe UI"/>
      <family val="2"/>
    </font>
    <font>
      <b/>
      <sz val="16"/>
      <name val="Times New Roman"/>
      <family val="1"/>
      <charset val="1"/>
    </font>
    <font>
      <sz val="14"/>
      <name val="Times New Roman"/>
      <family val="1"/>
    </font>
    <font>
      <b/>
      <u/>
      <sz val="14"/>
      <color rgb="FFFFFF00"/>
      <name val="Times New Roman"/>
      <family val="1"/>
    </font>
    <font>
      <b/>
      <u/>
      <sz val="14"/>
      <color rgb="FF00FF00"/>
      <name val="Times New Roman"/>
      <family val="1"/>
    </font>
    <font>
      <sz val="11"/>
      <name val="Times New Roman"/>
      <family val="1"/>
    </font>
  </fonts>
  <fills count="52">
    <fill>
      <patternFill patternType="none"/>
    </fill>
    <fill>
      <patternFill patternType="gray125"/>
    </fill>
    <fill>
      <patternFill patternType="solid">
        <fgColor rgb="FFCCCCFF"/>
        <bgColor rgb="FFB9CDE5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FF99CC"/>
      </patternFill>
    </fill>
    <fill>
      <patternFill patternType="solid">
        <fgColor rgb="FFCCFFFF"/>
        <bgColor rgb="FFDBEEF4"/>
      </patternFill>
    </fill>
    <fill>
      <patternFill patternType="solid">
        <fgColor rgb="FFFFCC99"/>
        <bgColor rgb="FFFCD5B5"/>
      </patternFill>
    </fill>
    <fill>
      <patternFill patternType="solid">
        <fgColor rgb="FF99CCFF"/>
        <bgColor rgb="FFB4C7DC"/>
      </patternFill>
    </fill>
    <fill>
      <patternFill patternType="solid">
        <fgColor rgb="FFFF8080"/>
        <bgColor rgb="FFFF99CC"/>
      </patternFill>
    </fill>
    <fill>
      <patternFill patternType="solid">
        <fgColor rgb="FFFFFFCC"/>
        <bgColor rgb="FFEBF1DE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FFFF99"/>
        <bgColor rgb="FFFFFFCC"/>
      </patternFill>
    </fill>
    <fill>
      <patternFill patternType="solid">
        <fgColor rgb="FF0066CC"/>
        <bgColor rgb="FF0070C0"/>
      </patternFill>
    </fill>
    <fill>
      <patternFill patternType="solid">
        <fgColor rgb="FF800080"/>
        <bgColor rgb="FF333399"/>
      </patternFill>
    </fill>
    <fill>
      <patternFill patternType="solid">
        <fgColor rgb="FF33CCCC"/>
        <bgColor rgb="FF339966"/>
      </patternFill>
    </fill>
    <fill>
      <patternFill patternType="solid">
        <fgColor rgb="FFFF9900"/>
        <bgColor rgb="FFFFCC00"/>
      </patternFill>
    </fill>
    <fill>
      <patternFill patternType="solid">
        <fgColor rgb="FFFF6600"/>
        <bgColor rgb="FFFF9900"/>
      </patternFill>
    </fill>
    <fill>
      <patternFill patternType="solid">
        <fgColor rgb="FF333399"/>
        <bgColor rgb="FF1F497D"/>
      </patternFill>
    </fill>
    <fill>
      <patternFill patternType="solid">
        <fgColor rgb="FFFF0000"/>
        <bgColor rgb="FFFF4B6E"/>
      </patternFill>
    </fill>
    <fill>
      <patternFill patternType="solid">
        <fgColor rgb="FF339966"/>
        <bgColor rgb="FF7F7F7F"/>
      </patternFill>
    </fill>
    <fill>
      <patternFill patternType="solid">
        <fgColor rgb="FFF2F2F2"/>
        <bgColor rgb="FFEBF1DE"/>
      </patternFill>
    </fill>
    <fill>
      <patternFill patternType="solid">
        <fgColor rgb="FFC0C0C0"/>
        <bgColor rgb="FFCCC1DA"/>
      </patternFill>
    </fill>
    <fill>
      <patternFill patternType="solid">
        <fgColor rgb="FF969696"/>
        <bgColor rgb="FF808080"/>
      </patternFill>
    </fill>
    <fill>
      <patternFill patternType="solid">
        <fgColor rgb="FFFFFFFF"/>
        <bgColor rgb="FFF2F2F2"/>
      </patternFill>
    </fill>
    <fill>
      <patternFill patternType="solid">
        <fgColor rgb="FFEBF1DE"/>
        <bgColor rgb="FFF2F2F2"/>
      </patternFill>
    </fill>
    <fill>
      <patternFill patternType="solid">
        <fgColor rgb="FFB9CDE5"/>
        <bgColor rgb="FFB4C7DC"/>
      </patternFill>
    </fill>
    <fill>
      <patternFill patternType="solid">
        <fgColor rgb="FFFFFFCC"/>
      </patternFill>
    </fill>
    <fill>
      <patternFill patternType="solid">
        <fgColor theme="8" tint="0.59999389629810485"/>
        <bgColor rgb="FFEEECE1"/>
      </patternFill>
    </fill>
    <fill>
      <patternFill patternType="solid">
        <fgColor theme="8" tint="0.79998168889431442"/>
        <bgColor rgb="FFEEECE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rgb="FFF2F2F2"/>
      </patternFill>
    </fill>
    <fill>
      <patternFill patternType="solid">
        <fgColor theme="8" tint="0.79998168889431442"/>
        <bgColor rgb="FFEBF1DE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rgb="FFCCFFCC"/>
      </patternFill>
    </fill>
    <fill>
      <patternFill patternType="solid">
        <fgColor rgb="FFFFCC99"/>
        <bgColor rgb="FFC3D69B"/>
      </patternFill>
    </fill>
    <fill>
      <patternFill patternType="solid">
        <fgColor rgb="FF99CCFF"/>
        <bgColor rgb="FFB9CDE5"/>
      </patternFill>
    </fill>
    <fill>
      <patternFill patternType="solid">
        <fgColor rgb="FF0066CC"/>
        <bgColor rgb="FF2A6099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FFFF"/>
      </patternFill>
    </fill>
    <fill>
      <patternFill patternType="solid">
        <fgColor rgb="FFFF0000"/>
        <bgColor rgb="FFC9211E"/>
      </patternFill>
    </fill>
    <fill>
      <patternFill patternType="solid">
        <fgColor rgb="FF339966"/>
        <bgColor rgb="FF008080"/>
      </patternFill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rgb="FFEEECE1"/>
      </patternFill>
    </fill>
  </fills>
  <borders count="4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double">
        <color rgb="FFFF99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dashed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689">
    <xf numFmtId="0" fontId="0" fillId="0" borderId="0"/>
    <xf numFmtId="173" fontId="46" fillId="0" borderId="0"/>
    <xf numFmtId="0" fontId="46" fillId="2" borderId="0"/>
    <xf numFmtId="0" fontId="46" fillId="3" borderId="0"/>
    <xf numFmtId="0" fontId="46" fillId="4" borderId="0"/>
    <xf numFmtId="0" fontId="46" fillId="5" borderId="0"/>
    <xf numFmtId="0" fontId="46" fillId="6" borderId="0"/>
    <xf numFmtId="0" fontId="46" fillId="7" borderId="0"/>
    <xf numFmtId="0" fontId="46" fillId="8" borderId="0"/>
    <xf numFmtId="0" fontId="46" fillId="9" borderId="0"/>
    <xf numFmtId="0" fontId="46" fillId="10" borderId="0"/>
    <xf numFmtId="0" fontId="46" fillId="7" borderId="0"/>
    <xf numFmtId="0" fontId="46" fillId="6" borderId="0"/>
    <xf numFmtId="0" fontId="46" fillId="10" borderId="0"/>
    <xf numFmtId="0" fontId="46" fillId="8" borderId="0"/>
    <xf numFmtId="0" fontId="46" fillId="9" borderId="0"/>
    <xf numFmtId="0" fontId="46" fillId="11" borderId="0"/>
    <xf numFmtId="0" fontId="46" fillId="5" borderId="0"/>
    <xf numFmtId="0" fontId="46" fillId="8" borderId="0"/>
    <xf numFmtId="0" fontId="46" fillId="12" borderId="0"/>
    <xf numFmtId="0" fontId="46" fillId="6" borderId="0"/>
    <xf numFmtId="0" fontId="46" fillId="9" borderId="0"/>
    <xf numFmtId="0" fontId="46" fillId="13" borderId="0"/>
    <xf numFmtId="0" fontId="46" fillId="3" borderId="0"/>
    <xf numFmtId="0" fontId="46" fillId="6" borderId="0"/>
    <xf numFmtId="0" fontId="46" fillId="10" borderId="0"/>
    <xf numFmtId="0" fontId="5" fillId="14" borderId="0"/>
    <xf numFmtId="0" fontId="5" fillId="9" borderId="0"/>
    <xf numFmtId="0" fontId="5" fillId="11" borderId="0"/>
    <xf numFmtId="0" fontId="5" fillId="15" borderId="0"/>
    <xf numFmtId="0" fontId="5" fillId="16" borderId="0"/>
    <xf numFmtId="0" fontId="5" fillId="17" borderId="0"/>
    <xf numFmtId="0" fontId="5" fillId="6" borderId="0"/>
    <xf numFmtId="0" fontId="5" fillId="18" borderId="0"/>
    <xf numFmtId="0" fontId="5" fillId="12" borderId="0"/>
    <xf numFmtId="0" fontId="5" fillId="3" borderId="0"/>
    <xf numFmtId="0" fontId="5" fillId="6" borderId="0"/>
    <xf numFmtId="0" fontId="5" fillId="9" borderId="0"/>
    <xf numFmtId="0" fontId="5" fillId="19" borderId="0"/>
    <xf numFmtId="0" fontId="5" fillId="20" borderId="0"/>
    <xf numFmtId="0" fontId="5" fillId="21" borderId="0"/>
    <xf numFmtId="0" fontId="5" fillId="15" borderId="0"/>
    <xf numFmtId="0" fontId="5" fillId="16" borderId="0"/>
    <xf numFmtId="0" fontId="5" fillId="18" borderId="0"/>
    <xf numFmtId="0" fontId="6" fillId="3" borderId="0"/>
    <xf numFmtId="0" fontId="7" fillId="6" borderId="0"/>
    <xf numFmtId="0" fontId="8" fillId="22" borderId="1">
      <alignment horizontal="center" vertical="center" wrapText="1"/>
    </xf>
    <xf numFmtId="0" fontId="9" fillId="23" borderId="2"/>
    <xf numFmtId="0" fontId="9" fillId="23" borderId="2"/>
    <xf numFmtId="0" fontId="9" fillId="23" borderId="2"/>
    <xf numFmtId="0" fontId="10" fillId="24" borderId="3"/>
    <xf numFmtId="0" fontId="11" fillId="22" borderId="4"/>
    <xf numFmtId="0" fontId="12" fillId="25" borderId="2"/>
    <xf numFmtId="0" fontId="10" fillId="24" borderId="3"/>
    <xf numFmtId="0" fontId="13" fillId="0" borderId="5"/>
    <xf numFmtId="0" fontId="14" fillId="13" borderId="2"/>
    <xf numFmtId="0" fontId="14" fillId="13" borderId="2"/>
    <xf numFmtId="164" fontId="46" fillId="0" borderId="0"/>
    <xf numFmtId="0" fontId="15" fillId="0" borderId="0"/>
    <xf numFmtId="0" fontId="7" fillId="4" borderId="0"/>
    <xf numFmtId="0" fontId="16" fillId="0" borderId="6"/>
    <xf numFmtId="0" fontId="17" fillId="0" borderId="7"/>
    <xf numFmtId="0" fontId="18" fillId="0" borderId="8"/>
    <xf numFmtId="0" fontId="18" fillId="0" borderId="0"/>
    <xf numFmtId="0" fontId="6" fillId="5" borderId="0"/>
    <xf numFmtId="0" fontId="14" fillId="7" borderId="2"/>
    <xf numFmtId="0" fontId="14" fillId="7" borderId="2"/>
    <xf numFmtId="0" fontId="14" fillId="7" borderId="2"/>
    <xf numFmtId="0" fontId="19" fillId="0" borderId="9"/>
    <xf numFmtId="165" fontId="46" fillId="0" borderId="0"/>
    <xf numFmtId="166" fontId="46" fillId="0" borderId="0"/>
    <xf numFmtId="167" fontId="46" fillId="0" borderId="0"/>
    <xf numFmtId="168" fontId="46" fillId="0" borderId="0"/>
    <xf numFmtId="168" fontId="46" fillId="0" borderId="0"/>
    <xf numFmtId="168" fontId="46" fillId="0" borderId="0"/>
    <xf numFmtId="168" fontId="46" fillId="0" borderId="0"/>
    <xf numFmtId="168" fontId="46" fillId="0" borderId="0"/>
    <xf numFmtId="168" fontId="46" fillId="0" borderId="0"/>
    <xf numFmtId="169" fontId="46" fillId="0" borderId="0"/>
    <xf numFmtId="169" fontId="46" fillId="0" borderId="0"/>
    <xf numFmtId="169" fontId="46" fillId="0" borderId="0"/>
    <xf numFmtId="169" fontId="46" fillId="0" borderId="0"/>
    <xf numFmtId="169" fontId="46" fillId="0" borderId="0"/>
    <xf numFmtId="170" fontId="46" fillId="0" borderId="0"/>
    <xf numFmtId="0" fontId="20" fillId="13" borderId="0"/>
    <xf numFmtId="0" fontId="21" fillId="13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22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46" fillId="0" borderId="0"/>
    <xf numFmtId="0" fontId="23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23" fillId="0" borderId="0"/>
    <xf numFmtId="0" fontId="24" fillId="0" borderId="0"/>
    <xf numFmtId="0" fontId="23" fillId="0" borderId="0"/>
    <xf numFmtId="0" fontId="24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5" fillId="0" borderId="0"/>
    <xf numFmtId="0" fontId="26" fillId="0" borderId="0"/>
    <xf numFmtId="0" fontId="46" fillId="0" borderId="0"/>
    <xf numFmtId="0" fontId="46" fillId="0" borderId="0"/>
    <xf numFmtId="0" fontId="27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24" fillId="0" borderId="0"/>
    <xf numFmtId="0" fontId="46" fillId="0" borderId="0"/>
    <xf numFmtId="0" fontId="23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23" fillId="0" borderId="0"/>
    <xf numFmtId="0" fontId="46" fillId="0" borderId="0"/>
    <xf numFmtId="0" fontId="46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4" fillId="0" borderId="0"/>
    <xf numFmtId="0" fontId="23" fillId="0" borderId="0"/>
    <xf numFmtId="0" fontId="23" fillId="0" borderId="0"/>
    <xf numFmtId="0" fontId="24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8" fillId="31" borderId="0" applyNumberFormat="0" applyBorder="0" applyAlignment="0" applyProtection="0"/>
    <xf numFmtId="177" fontId="49" fillId="0" borderId="0" applyFont="0" applyFill="0" applyBorder="0" applyAlignment="0" applyProtection="0"/>
    <xf numFmtId="177" fontId="49" fillId="0" borderId="0" applyFont="0" applyFill="0" applyBorder="0" applyAlignment="0" applyProtection="0"/>
    <xf numFmtId="0" fontId="50" fillId="32" borderId="0" applyNumberFormat="0" applyBorder="0" applyAlignment="0" applyProtection="0"/>
    <xf numFmtId="0" fontId="51" fillId="0" borderId="27" applyNumberFormat="0" applyFill="0" applyAlignment="0" applyProtection="0"/>
    <xf numFmtId="0" fontId="52" fillId="0" borderId="28" applyNumberFormat="0" applyFill="0" applyAlignment="0" applyProtection="0"/>
    <xf numFmtId="178" fontId="4" fillId="0" borderId="0" applyFont="0" applyFill="0" applyBorder="0" applyAlignment="0" applyProtection="0"/>
    <xf numFmtId="0" fontId="53" fillId="3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4" fillId="0" borderId="0"/>
    <xf numFmtId="0" fontId="26" fillId="0" borderId="0"/>
    <xf numFmtId="0" fontId="49" fillId="0" borderId="0"/>
    <xf numFmtId="0" fontId="49" fillId="0" borderId="0"/>
    <xf numFmtId="0" fontId="49" fillId="0" borderId="0"/>
    <xf numFmtId="0" fontId="55" fillId="28" borderId="26" applyNumberFormat="0" applyFont="0" applyAlignment="0" applyProtection="0"/>
    <xf numFmtId="0" fontId="49" fillId="34" borderId="29" applyNumberFormat="0" applyFont="0" applyAlignment="0" applyProtection="0"/>
    <xf numFmtId="177" fontId="49" fillId="0" borderId="0" applyFont="0" applyFill="0" applyBorder="0" applyAlignment="0" applyProtection="0"/>
    <xf numFmtId="177" fontId="49" fillId="0" borderId="0" applyFont="0" applyFill="0" applyBorder="0" applyAlignment="0" applyProtection="0"/>
    <xf numFmtId="177" fontId="49" fillId="0" borderId="0" applyFont="0" applyFill="0" applyBorder="0" applyAlignment="0" applyProtection="0"/>
    <xf numFmtId="177" fontId="49" fillId="0" borderId="0" applyFont="0" applyFill="0" applyBorder="0" applyAlignment="0" applyProtection="0"/>
    <xf numFmtId="177" fontId="49" fillId="0" borderId="0" applyFont="0" applyFill="0" applyBorder="0" applyAlignment="0" applyProtection="0"/>
    <xf numFmtId="177" fontId="49" fillId="0" borderId="0" applyFont="0" applyFill="0" applyBorder="0" applyAlignment="0" applyProtection="0"/>
    <xf numFmtId="177" fontId="49" fillId="0" borderId="0" applyFont="0" applyFill="0" applyBorder="0" applyAlignment="0" applyProtection="0"/>
    <xf numFmtId="177" fontId="4" fillId="0" borderId="0" applyFont="0" applyFill="0" applyBorder="0" applyAlignment="0" applyProtection="0"/>
    <xf numFmtId="177" fontId="4" fillId="0" borderId="0" applyFont="0" applyFill="0" applyBorder="0" applyAlignment="0" applyProtection="0"/>
    <xf numFmtId="0" fontId="49" fillId="0" borderId="0"/>
    <xf numFmtId="0" fontId="49" fillId="0" borderId="0"/>
    <xf numFmtId="0" fontId="49" fillId="0" borderId="0"/>
    <xf numFmtId="0" fontId="3" fillId="0" borderId="0"/>
    <xf numFmtId="0" fontId="3" fillId="0" borderId="0"/>
    <xf numFmtId="0" fontId="49" fillId="0" borderId="0"/>
    <xf numFmtId="0" fontId="2" fillId="0" borderId="0"/>
    <xf numFmtId="0" fontId="49" fillId="0" borderId="0"/>
    <xf numFmtId="0" fontId="54" fillId="0" borderId="0"/>
    <xf numFmtId="9" fontId="49" fillId="0" borderId="0" applyFont="0" applyFill="0" applyBorder="0" applyAlignment="0" applyProtection="0"/>
    <xf numFmtId="44" fontId="46" fillId="0" borderId="0" applyFont="0" applyFill="0" applyBorder="0" applyAlignment="0" applyProtection="0"/>
    <xf numFmtId="44" fontId="49" fillId="0" borderId="0" applyBorder="0" applyAlignment="0" applyProtection="0"/>
    <xf numFmtId="0" fontId="46" fillId="38" borderId="0"/>
    <xf numFmtId="0" fontId="46" fillId="39" borderId="0"/>
    <xf numFmtId="0" fontId="46" fillId="40" borderId="0"/>
    <xf numFmtId="0" fontId="46" fillId="39" borderId="0"/>
    <xf numFmtId="0" fontId="46" fillId="38" borderId="0"/>
    <xf numFmtId="0" fontId="46" fillId="40" borderId="0"/>
    <xf numFmtId="0" fontId="46" fillId="40" borderId="0"/>
    <xf numFmtId="0" fontId="46" fillId="38" borderId="0"/>
    <xf numFmtId="0" fontId="46" fillId="38" borderId="0"/>
    <xf numFmtId="0" fontId="5" fillId="41" borderId="0"/>
    <xf numFmtId="0" fontId="5" fillId="42" borderId="0"/>
    <xf numFmtId="0" fontId="5" fillId="43" borderId="0"/>
    <xf numFmtId="0" fontId="5" fillId="38" borderId="0"/>
    <xf numFmtId="0" fontId="5" fillId="38" borderId="0"/>
    <xf numFmtId="0" fontId="5" fillId="44" borderId="0"/>
    <xf numFmtId="0" fontId="5" fillId="45" borderId="0"/>
    <xf numFmtId="0" fontId="5" fillId="42" borderId="0"/>
    <xf numFmtId="0" fontId="5" fillId="43" borderId="0"/>
    <xf numFmtId="0" fontId="7" fillId="38" borderId="0"/>
    <xf numFmtId="0" fontId="8" fillId="22" borderId="32">
      <alignment horizontal="center" vertical="center" wrapText="1"/>
    </xf>
    <xf numFmtId="0" fontId="14" fillId="39" borderId="2"/>
    <xf numFmtId="0" fontId="14" fillId="39" borderId="2"/>
    <xf numFmtId="0" fontId="14" fillId="39" borderId="2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178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97">
    <xf numFmtId="0" fontId="0" fillId="0" borderId="0" xfId="0"/>
    <xf numFmtId="0" fontId="24" fillId="0" borderId="0" xfId="1458" applyFont="1" applyAlignment="1">
      <alignment vertical="center"/>
    </xf>
    <xf numFmtId="166" fontId="33" fillId="0" borderId="12" xfId="1538" applyNumberFormat="1" applyFont="1" applyBorder="1" applyAlignment="1" applyProtection="1">
      <alignment horizontal="right" vertical="center" wrapText="1"/>
      <protection locked="0"/>
    </xf>
    <xf numFmtId="172" fontId="24" fillId="0" borderId="0" xfId="1523" applyNumberFormat="1" applyFont="1" applyProtection="1">
      <protection locked="0"/>
    </xf>
    <xf numFmtId="0" fontId="24" fillId="0" borderId="0" xfId="1458" applyFont="1" applyProtection="1">
      <protection locked="0"/>
    </xf>
    <xf numFmtId="166" fontId="24" fillId="0" borderId="0" xfId="1538" applyNumberFormat="1" applyFont="1" applyBorder="1" applyAlignment="1" applyProtection="1">
      <protection locked="0"/>
    </xf>
    <xf numFmtId="4" fontId="24" fillId="0" borderId="0" xfId="1523" applyNumberFormat="1" applyFont="1" applyProtection="1">
      <protection locked="0"/>
    </xf>
    <xf numFmtId="4" fontId="24" fillId="0" borderId="0" xfId="1458" applyNumberFormat="1" applyFont="1" applyAlignment="1" applyProtection="1">
      <alignment vertical="center"/>
      <protection locked="0"/>
    </xf>
    <xf numFmtId="4" fontId="37" fillId="0" borderId="11" xfId="1469" applyNumberFormat="1" applyFont="1" applyBorder="1" applyAlignment="1" applyProtection="1">
      <alignment horizontal="right" vertical="center"/>
    </xf>
    <xf numFmtId="10" fontId="24" fillId="0" borderId="13" xfId="1" applyNumberFormat="1" applyFont="1" applyBorder="1" applyAlignment="1" applyProtection="1">
      <alignment horizontal="right" vertical="center"/>
    </xf>
    <xf numFmtId="4" fontId="24" fillId="0" borderId="11" xfId="1469" applyNumberFormat="1" applyFont="1" applyBorder="1" applyAlignment="1" applyProtection="1">
      <alignment horizontal="right" vertical="center"/>
    </xf>
    <xf numFmtId="0" fontId="39" fillId="0" borderId="0" xfId="1458" applyFont="1"/>
    <xf numFmtId="0" fontId="39" fillId="0" borderId="0" xfId="1458" applyFont="1" applyAlignment="1">
      <alignment horizontal="center"/>
    </xf>
    <xf numFmtId="0" fontId="39" fillId="0" borderId="0" xfId="1458" applyFont="1" applyAlignment="1">
      <alignment vertical="center"/>
    </xf>
    <xf numFmtId="173" fontId="39" fillId="0" borderId="0" xfId="1458" applyNumberFormat="1" applyFont="1"/>
    <xf numFmtId="1" fontId="39" fillId="0" borderId="1" xfId="1458" applyNumberFormat="1" applyFont="1" applyBorder="1" applyAlignment="1">
      <alignment horizontal="center" vertical="center" wrapText="1"/>
    </xf>
    <xf numFmtId="1" fontId="39" fillId="0" borderId="1" xfId="1458" applyNumberFormat="1" applyFont="1" applyBorder="1" applyAlignment="1">
      <alignment horizontal="justify" vertical="center" wrapText="1"/>
    </xf>
    <xf numFmtId="168" fontId="39" fillId="0" borderId="1" xfId="77" applyFont="1" applyBorder="1" applyAlignment="1" applyProtection="1">
      <alignment horizontal="center" vertical="center"/>
    </xf>
    <xf numFmtId="0" fontId="39" fillId="0" borderId="21" xfId="1458" applyFont="1" applyBorder="1" applyAlignment="1">
      <alignment horizontal="center" vertical="center"/>
    </xf>
    <xf numFmtId="4" fontId="39" fillId="0" borderId="22" xfId="1538" applyNumberFormat="1" applyFont="1" applyBorder="1" applyAlignment="1" applyProtection="1">
      <alignment horizontal="center" vertical="center"/>
    </xf>
    <xf numFmtId="4" fontId="39" fillId="0" borderId="23" xfId="1538" applyNumberFormat="1" applyFont="1" applyBorder="1" applyAlignment="1" applyProtection="1">
      <alignment horizontal="center" vertical="center"/>
    </xf>
    <xf numFmtId="4" fontId="39" fillId="0" borderId="24" xfId="1538" applyNumberFormat="1" applyFont="1" applyBorder="1" applyAlignment="1" applyProtection="1">
      <alignment horizontal="center" vertical="center"/>
    </xf>
    <xf numFmtId="10" fontId="39" fillId="0" borderId="1" xfId="1458" applyNumberFormat="1" applyFont="1" applyBorder="1" applyAlignment="1">
      <alignment horizontal="center" vertical="center"/>
    </xf>
    <xf numFmtId="168" fontId="40" fillId="0" borderId="25" xfId="77" applyFont="1" applyBorder="1" applyAlignment="1" applyProtection="1">
      <alignment horizontal="center" vertical="center"/>
    </xf>
    <xf numFmtId="10" fontId="40" fillId="0" borderId="25" xfId="1458" applyNumberFormat="1" applyFont="1" applyBorder="1" applyAlignment="1">
      <alignment horizontal="center"/>
    </xf>
    <xf numFmtId="172" fontId="40" fillId="0" borderId="25" xfId="77" applyNumberFormat="1" applyFont="1" applyBorder="1" applyAlignment="1" applyProtection="1">
      <alignment horizontal="center" vertical="center"/>
    </xf>
    <xf numFmtId="10" fontId="40" fillId="0" borderId="25" xfId="1458" applyNumberFormat="1" applyFont="1" applyBorder="1" applyAlignment="1">
      <alignment horizontal="center" vertical="center"/>
    </xf>
    <xf numFmtId="168" fontId="40" fillId="0" borderId="20" xfId="77" applyFont="1" applyBorder="1" applyAlignment="1" applyProtection="1">
      <alignment horizontal="center" vertical="center"/>
    </xf>
    <xf numFmtId="10" fontId="40" fillId="0" borderId="20" xfId="1458" applyNumberFormat="1" applyFont="1" applyBorder="1" applyAlignment="1">
      <alignment horizontal="center" vertical="center"/>
    </xf>
    <xf numFmtId="4" fontId="40" fillId="0" borderId="12" xfId="1458" applyNumberFormat="1" applyFont="1" applyBorder="1" applyAlignment="1">
      <alignment horizontal="center" vertical="center"/>
    </xf>
    <xf numFmtId="4" fontId="40" fillId="0" borderId="0" xfId="1458" applyNumberFormat="1" applyFont="1" applyBorder="1" applyAlignment="1">
      <alignment horizontal="center" vertical="center"/>
    </xf>
    <xf numFmtId="10" fontId="39" fillId="0" borderId="1" xfId="1538" applyNumberFormat="1" applyFont="1" applyBorder="1" applyAlignment="1" applyProtection="1">
      <alignment vertical="center"/>
    </xf>
    <xf numFmtId="174" fontId="39" fillId="0" borderId="0" xfId="1458" applyNumberFormat="1" applyFont="1" applyAlignment="1">
      <alignment vertical="center"/>
    </xf>
    <xf numFmtId="168" fontId="39" fillId="0" borderId="1" xfId="77" applyFont="1" applyBorder="1" applyAlignment="1" applyProtection="1">
      <alignment vertical="center"/>
    </xf>
    <xf numFmtId="0" fontId="39" fillId="0" borderId="1" xfId="1458" applyFont="1" applyBorder="1" applyAlignment="1">
      <alignment vertical="center"/>
    </xf>
    <xf numFmtId="168" fontId="39" fillId="0" borderId="18" xfId="77" applyFont="1" applyBorder="1" applyAlignment="1" applyProtection="1">
      <alignment vertical="center"/>
    </xf>
    <xf numFmtId="0" fontId="39" fillId="0" borderId="18" xfId="1458" applyFont="1" applyBorder="1" applyAlignment="1">
      <alignment vertical="center"/>
    </xf>
    <xf numFmtId="4" fontId="39" fillId="0" borderId="0" xfId="1458" applyNumberFormat="1" applyFont="1"/>
    <xf numFmtId="175" fontId="39" fillId="0" borderId="0" xfId="1458" applyNumberFormat="1" applyFont="1"/>
    <xf numFmtId="0" fontId="24" fillId="0" borderId="0" xfId="1458" applyFont="1" applyAlignment="1">
      <alignment horizontal="center" vertical="center"/>
    </xf>
    <xf numFmtId="4" fontId="32" fillId="0" borderId="0" xfId="1458" applyNumberFormat="1" applyFont="1" applyAlignment="1">
      <alignment horizontal="center" vertical="center"/>
    </xf>
    <xf numFmtId="171" fontId="24" fillId="0" borderId="0" xfId="1458" applyNumberFormat="1" applyFont="1" applyAlignment="1">
      <alignment vertical="center"/>
    </xf>
    <xf numFmtId="2" fontId="39" fillId="0" borderId="0" xfId="1458" applyNumberFormat="1" applyFont="1"/>
    <xf numFmtId="4" fontId="32" fillId="27" borderId="0" xfId="1458" applyNumberFormat="1" applyFont="1" applyFill="1" applyAlignment="1">
      <alignment horizontal="center" vertical="center"/>
    </xf>
    <xf numFmtId="176" fontId="39" fillId="0" borderId="0" xfId="1458" applyNumberFormat="1" applyFont="1"/>
    <xf numFmtId="10" fontId="39" fillId="0" borderId="0" xfId="1458" applyNumberFormat="1" applyFont="1"/>
    <xf numFmtId="2" fontId="44" fillId="0" borderId="0" xfId="1522" applyNumberFormat="1" applyFont="1" applyAlignment="1">
      <alignment horizontal="center" vertical="center"/>
    </xf>
    <xf numFmtId="0" fontId="43" fillId="0" borderId="0" xfId="1522" applyFont="1" applyAlignment="1">
      <alignment vertical="center"/>
    </xf>
    <xf numFmtId="0" fontId="43" fillId="0" borderId="0" xfId="1522" applyFont="1" applyAlignment="1">
      <alignment horizontal="center" vertical="center"/>
    </xf>
    <xf numFmtId="49" fontId="43" fillId="0" borderId="0" xfId="1522" applyNumberFormat="1" applyFont="1" applyAlignment="1">
      <alignment horizontal="center" vertical="center"/>
    </xf>
    <xf numFmtId="3" fontId="44" fillId="0" borderId="0" xfId="1522" applyNumberFormat="1" applyFont="1" applyAlignment="1">
      <alignment vertical="center"/>
    </xf>
    <xf numFmtId="4" fontId="44" fillId="0" borderId="0" xfId="1522" applyNumberFormat="1" applyFont="1" applyAlignment="1">
      <alignment vertical="center"/>
    </xf>
    <xf numFmtId="4" fontId="45" fillId="0" borderId="0" xfId="1522" applyNumberFormat="1" applyFont="1" applyAlignment="1">
      <alignment vertical="center"/>
    </xf>
    <xf numFmtId="0" fontId="45" fillId="0" borderId="0" xfId="506" applyFont="1" applyBorder="1" applyAlignment="1">
      <alignment horizontal="left" vertical="center"/>
    </xf>
    <xf numFmtId="0" fontId="24" fillId="0" borderId="0" xfId="1523" applyFont="1" applyFill="1" applyProtection="1">
      <protection locked="0"/>
    </xf>
    <xf numFmtId="171" fontId="24" fillId="0" borderId="0" xfId="1458" applyNumberFormat="1" applyFont="1" applyFill="1" applyAlignment="1" applyProtection="1">
      <alignment horizontal="center" vertical="center" wrapText="1"/>
      <protection locked="0"/>
    </xf>
    <xf numFmtId="0" fontId="41" fillId="0" borderId="0" xfId="1522" applyFont="1" applyFill="1" applyBorder="1" applyAlignment="1">
      <alignment horizontal="right" vertical="center"/>
    </xf>
    <xf numFmtId="0" fontId="41" fillId="0" borderId="0" xfId="1522" applyFont="1" applyFill="1" applyBorder="1" applyAlignment="1">
      <alignment horizontal="center" vertical="center"/>
    </xf>
    <xf numFmtId="17" fontId="41" fillId="0" borderId="0" xfId="1522" applyNumberFormat="1" applyFont="1" applyFill="1" applyBorder="1" applyAlignment="1">
      <alignment horizontal="center" vertical="center"/>
    </xf>
    <xf numFmtId="0" fontId="41" fillId="0" borderId="0" xfId="1522" applyFont="1" applyFill="1" applyBorder="1" applyAlignment="1">
      <alignment horizontal="left" vertical="center"/>
    </xf>
    <xf numFmtId="0" fontId="41" fillId="0" borderId="0" xfId="1522" applyFont="1" applyFill="1" applyBorder="1" applyAlignment="1">
      <alignment vertical="center"/>
    </xf>
    <xf numFmtId="4" fontId="24" fillId="0" borderId="0" xfId="1458" applyNumberFormat="1" applyFont="1" applyFill="1" applyAlignment="1" applyProtection="1">
      <alignment horizontal="center" vertical="center" wrapText="1"/>
      <protection locked="0"/>
    </xf>
    <xf numFmtId="1" fontId="24" fillId="0" borderId="11" xfId="1523" applyNumberFormat="1" applyFont="1" applyFill="1" applyBorder="1" applyAlignment="1" applyProtection="1">
      <alignment horizontal="center" vertical="center" wrapText="1"/>
    </xf>
    <xf numFmtId="0" fontId="43" fillId="0" borderId="0" xfId="1522" applyFont="1" applyFill="1" applyAlignment="1">
      <alignment vertical="center"/>
    </xf>
    <xf numFmtId="0" fontId="42" fillId="0" borderId="0" xfId="502" applyFont="1" applyFill="1" applyBorder="1" applyAlignment="1">
      <alignment horizontal="left" vertical="center" wrapText="1"/>
    </xf>
    <xf numFmtId="0" fontId="42" fillId="0" borderId="0" xfId="502" applyFont="1" applyFill="1" applyBorder="1" applyAlignment="1">
      <alignment horizontal="center" vertical="center" wrapText="1"/>
    </xf>
    <xf numFmtId="0" fontId="43" fillId="0" borderId="0" xfId="502" applyFont="1" applyBorder="1" applyAlignment="1">
      <alignment vertical="center"/>
    </xf>
    <xf numFmtId="0" fontId="43" fillId="0" borderId="0" xfId="502" applyFont="1" applyBorder="1" applyAlignment="1">
      <alignment horizontal="center" vertical="center"/>
    </xf>
    <xf numFmtId="0" fontId="43" fillId="36" borderId="1" xfId="502" applyFont="1" applyFill="1" applyBorder="1" applyAlignment="1">
      <alignment horizontal="center" vertical="center"/>
    </xf>
    <xf numFmtId="0" fontId="43" fillId="36" borderId="1" xfId="502" applyFont="1" applyFill="1" applyBorder="1" applyAlignment="1">
      <alignment horizontal="center" vertical="center" wrapText="1"/>
    </xf>
    <xf numFmtId="49" fontId="43" fillId="0" borderId="0" xfId="506" applyNumberFormat="1" applyFont="1" applyBorder="1" applyAlignment="1">
      <alignment horizontal="center" vertical="center"/>
    </xf>
    <xf numFmtId="0" fontId="43" fillId="0" borderId="0" xfId="506" applyFont="1" applyBorder="1" applyAlignment="1">
      <alignment vertical="center"/>
    </xf>
    <xf numFmtId="0" fontId="43" fillId="0" borderId="0" xfId="506" applyFont="1" applyBorder="1" applyAlignment="1">
      <alignment horizontal="center" vertical="center"/>
    </xf>
    <xf numFmtId="2" fontId="43" fillId="0" borderId="0" xfId="506" applyNumberFormat="1" applyFont="1" applyBorder="1" applyAlignment="1">
      <alignment horizontal="center" vertical="center"/>
    </xf>
    <xf numFmtId="2" fontId="43" fillId="0" borderId="0" xfId="506" applyNumberFormat="1" applyFont="1" applyBorder="1" applyAlignment="1">
      <alignment horizontal="right" vertical="center"/>
    </xf>
    <xf numFmtId="4" fontId="43" fillId="0" borderId="0" xfId="506" applyNumberFormat="1" applyFont="1" applyBorder="1" applyAlignment="1">
      <alignment horizontal="right" vertical="center"/>
    </xf>
    <xf numFmtId="0" fontId="44" fillId="0" borderId="0" xfId="498" applyFont="1" applyBorder="1" applyAlignment="1">
      <alignment vertical="center"/>
    </xf>
    <xf numFmtId="0" fontId="41" fillId="36" borderId="1" xfId="506" applyFont="1" applyFill="1" applyBorder="1" applyAlignment="1">
      <alignment horizontal="right" vertical="center"/>
    </xf>
    <xf numFmtId="172" fontId="41" fillId="36" borderId="1" xfId="506" applyNumberFormat="1" applyFont="1" applyFill="1" applyBorder="1" applyAlignment="1">
      <alignment vertical="center"/>
    </xf>
    <xf numFmtId="0" fontId="23" fillId="0" borderId="0" xfId="1522" applyFont="1"/>
    <xf numFmtId="0" fontId="59" fillId="0" borderId="0" xfId="498" applyFont="1" applyBorder="1" applyAlignment="1">
      <alignment horizontal="center" vertical="center"/>
    </xf>
    <xf numFmtId="0" fontId="45" fillId="0" borderId="0" xfId="498" applyFont="1" applyBorder="1" applyAlignment="1">
      <alignment horizontal="left" vertical="center"/>
    </xf>
    <xf numFmtId="0" fontId="44" fillId="0" borderId="0" xfId="555" applyFont="1" applyBorder="1" applyAlignment="1">
      <alignment vertical="center"/>
    </xf>
    <xf numFmtId="0" fontId="44" fillId="0" borderId="0" xfId="506" applyFont="1" applyBorder="1" applyAlignment="1">
      <alignment horizontal="left" vertical="center"/>
    </xf>
    <xf numFmtId="0" fontId="45" fillId="0" borderId="0" xfId="555" applyFont="1" applyBorder="1" applyAlignment="1">
      <alignment vertical="center"/>
    </xf>
    <xf numFmtId="0" fontId="44" fillId="0" borderId="0" xfId="502" applyFont="1" applyBorder="1" applyAlignment="1">
      <alignment vertical="center"/>
    </xf>
    <xf numFmtId="0" fontId="44" fillId="0" borderId="0" xfId="506" applyFont="1" applyBorder="1" applyAlignment="1">
      <alignment horizontal="right" vertical="center"/>
    </xf>
    <xf numFmtId="172" fontId="41" fillId="0" borderId="0" xfId="506" applyNumberFormat="1" applyFont="1" applyBorder="1" applyAlignment="1">
      <alignment vertical="center"/>
    </xf>
    <xf numFmtId="0" fontId="41" fillId="0" borderId="0" xfId="506" applyFont="1" applyBorder="1" applyAlignment="1">
      <alignment horizontal="right" vertical="center"/>
    </xf>
    <xf numFmtId="0" fontId="44" fillId="0" borderId="0" xfId="498" applyFont="1" applyBorder="1" applyAlignment="1">
      <alignment horizontal="left" vertical="center"/>
    </xf>
    <xf numFmtId="4" fontId="59" fillId="0" borderId="0" xfId="498" applyNumberFormat="1" applyFont="1" applyBorder="1" applyAlignment="1">
      <alignment horizontal="center" vertical="center"/>
    </xf>
    <xf numFmtId="0" fontId="59" fillId="0" borderId="0" xfId="498" applyFont="1" applyBorder="1" applyAlignment="1">
      <alignment vertical="center"/>
    </xf>
    <xf numFmtId="0" fontId="45" fillId="0" borderId="0" xfId="498" applyFont="1" applyBorder="1" applyAlignment="1">
      <alignment horizontal="center" vertical="center"/>
    </xf>
    <xf numFmtId="1" fontId="56" fillId="0" borderId="1" xfId="2598" applyNumberFormat="1" applyFont="1" applyFill="1" applyBorder="1" applyAlignment="1">
      <alignment horizontal="center" vertical="center"/>
    </xf>
    <xf numFmtId="0" fontId="41" fillId="0" borderId="0" xfId="502" applyFont="1" applyFill="1" applyBorder="1" applyAlignment="1">
      <alignment vertical="center" wrapText="1"/>
    </xf>
    <xf numFmtId="1" fontId="24" fillId="0" borderId="11" xfId="1523" applyNumberFormat="1" applyFont="1" applyFill="1" applyBorder="1" applyAlignment="1" applyProtection="1">
      <alignment horizontal="justify" vertical="center" wrapText="1"/>
    </xf>
    <xf numFmtId="10" fontId="24" fillId="0" borderId="13" xfId="1" applyNumberFormat="1" applyFont="1" applyFill="1" applyBorder="1" applyAlignment="1" applyProtection="1">
      <alignment horizontal="right" vertical="center"/>
    </xf>
    <xf numFmtId="0" fontId="24" fillId="0" borderId="11" xfId="1523" applyFont="1" applyFill="1" applyBorder="1" applyAlignment="1" applyProtection="1">
      <alignment horizontal="justify" vertical="center" wrapText="1"/>
    </xf>
    <xf numFmtId="10" fontId="24" fillId="0" borderId="16" xfId="1" applyNumberFormat="1" applyFont="1" applyFill="1" applyBorder="1" applyAlignment="1" applyProtection="1">
      <alignment horizontal="right" vertical="center"/>
    </xf>
    <xf numFmtId="0" fontId="24" fillId="0" borderId="11" xfId="1523" applyFont="1" applyFill="1" applyBorder="1" applyAlignment="1" applyProtection="1">
      <alignment horizontal="left" vertical="center" wrapText="1"/>
    </xf>
    <xf numFmtId="166" fontId="33" fillId="0" borderId="12" xfId="1538" applyNumberFormat="1" applyFont="1" applyFill="1" applyBorder="1" applyAlignment="1" applyProtection="1">
      <alignment horizontal="right" vertical="center" wrapText="1"/>
      <protection locked="0"/>
    </xf>
    <xf numFmtId="4" fontId="37" fillId="0" borderId="11" xfId="1469" applyNumberFormat="1" applyFont="1" applyFill="1" applyBorder="1" applyAlignment="1" applyProtection="1">
      <alignment horizontal="right" vertical="center"/>
    </xf>
    <xf numFmtId="4" fontId="24" fillId="0" borderId="11" xfId="1469" applyNumberFormat="1" applyFont="1" applyFill="1" applyBorder="1" applyAlignment="1" applyProtection="1">
      <alignment horizontal="right" vertical="center"/>
    </xf>
    <xf numFmtId="0" fontId="56" fillId="0" borderId="1" xfId="2601" applyFont="1" applyFill="1" applyBorder="1" applyAlignment="1">
      <alignment horizontal="justify" vertical="center" wrapText="1"/>
    </xf>
    <xf numFmtId="4" fontId="56" fillId="0" borderId="1" xfId="2595" applyNumberFormat="1" applyFont="1" applyFill="1" applyBorder="1" applyAlignment="1">
      <alignment horizontal="center" vertical="center"/>
    </xf>
    <xf numFmtId="171" fontId="56" fillId="0" borderId="1" xfId="2595" applyNumberFormat="1" applyFont="1" applyFill="1" applyBorder="1" applyAlignment="1">
      <alignment horizontal="center" vertical="center"/>
    </xf>
    <xf numFmtId="0" fontId="56" fillId="0" borderId="1" xfId="2601" applyFont="1" applyFill="1" applyBorder="1" applyAlignment="1">
      <alignment horizontal="justify" vertical="center"/>
    </xf>
    <xf numFmtId="2" fontId="56" fillId="0" borderId="1" xfId="2595" applyNumberFormat="1" applyFont="1" applyFill="1" applyBorder="1" applyAlignment="1">
      <alignment horizontal="center" vertical="center"/>
    </xf>
    <xf numFmtId="4" fontId="24" fillId="0" borderId="0" xfId="1458" applyNumberFormat="1" applyFont="1" applyBorder="1" applyProtection="1">
      <protection locked="0"/>
    </xf>
    <xf numFmtId="1" fontId="24" fillId="37" borderId="11" xfId="1523" applyNumberFormat="1" applyFont="1" applyFill="1" applyBorder="1" applyAlignment="1" applyProtection="1">
      <alignment horizontal="center" vertical="center" wrapText="1"/>
    </xf>
    <xf numFmtId="44" fontId="32" fillId="0" borderId="11" xfId="2627" applyFont="1" applyFill="1" applyBorder="1" applyAlignment="1" applyProtection="1">
      <alignment horizontal="right" vertical="center" wrapText="1"/>
    </xf>
    <xf numFmtId="44" fontId="24" fillId="0" borderId="14" xfId="2627" applyFont="1" applyBorder="1" applyAlignment="1" applyProtection="1">
      <alignment horizontal="right" vertical="center"/>
    </xf>
    <xf numFmtId="44" fontId="56" fillId="0" borderId="1" xfId="2627" applyFont="1" applyFill="1" applyBorder="1" applyAlignment="1">
      <alignment horizontal="right" vertical="center"/>
    </xf>
    <xf numFmtId="171" fontId="56" fillId="0" borderId="36" xfId="2595" applyNumberFormat="1" applyFont="1" applyFill="1" applyBorder="1" applyAlignment="1">
      <alignment horizontal="center" vertical="center"/>
    </xf>
    <xf numFmtId="44" fontId="56" fillId="0" borderId="37" xfId="2627" applyFont="1" applyFill="1" applyBorder="1" applyAlignment="1">
      <alignment horizontal="right" vertical="center"/>
    </xf>
    <xf numFmtId="2" fontId="56" fillId="0" borderId="36" xfId="2595" applyNumberFormat="1" applyFont="1" applyFill="1" applyBorder="1" applyAlignment="1">
      <alignment horizontal="center" vertical="center"/>
    </xf>
    <xf numFmtId="44" fontId="24" fillId="0" borderId="11" xfId="2627" applyFont="1" applyBorder="1" applyAlignment="1" applyProtection="1">
      <alignment horizontal="right" vertical="center" wrapText="1"/>
    </xf>
    <xf numFmtId="44" fontId="24" fillId="0" borderId="14" xfId="2627" applyFont="1" applyFill="1" applyBorder="1" applyAlignment="1" applyProtection="1">
      <alignment horizontal="right" vertical="center"/>
    </xf>
    <xf numFmtId="44" fontId="24" fillId="0" borderId="11" xfId="2627" applyFont="1" applyFill="1" applyBorder="1" applyAlignment="1" applyProtection="1">
      <alignment horizontal="right" vertical="center" wrapText="1"/>
    </xf>
    <xf numFmtId="0" fontId="24" fillId="0" borderId="0" xfId="1523" applyFont="1" applyProtection="1">
      <protection locked="0"/>
    </xf>
    <xf numFmtId="171" fontId="24" fillId="0" borderId="0" xfId="1458" applyNumberFormat="1" applyFont="1" applyAlignment="1" applyProtection="1">
      <alignment horizontal="center" vertical="center" wrapText="1"/>
      <protection locked="0"/>
    </xf>
    <xf numFmtId="0" fontId="24" fillId="0" borderId="0" xfId="1523" applyFont="1" applyAlignment="1" applyProtection="1">
      <alignment vertical="center"/>
      <protection locked="0"/>
    </xf>
    <xf numFmtId="4" fontId="24" fillId="0" borderId="0" xfId="1458" applyNumberFormat="1" applyFont="1" applyProtection="1">
      <protection locked="0"/>
    </xf>
    <xf numFmtId="0" fontId="43" fillId="0" borderId="0" xfId="1522" applyFont="1" applyAlignment="1">
      <alignment vertical="center"/>
    </xf>
    <xf numFmtId="0" fontId="43" fillId="0" borderId="0" xfId="506" applyFont="1" applyBorder="1" applyAlignment="1">
      <alignment horizontal="center" vertical="center"/>
    </xf>
    <xf numFmtId="0" fontId="44" fillId="0" borderId="0" xfId="498" applyFont="1" applyBorder="1" applyAlignment="1">
      <alignment vertical="center"/>
    </xf>
    <xf numFmtId="0" fontId="43" fillId="36" borderId="39" xfId="502" applyFont="1" applyFill="1" applyBorder="1" applyAlignment="1">
      <alignment horizontal="center" vertical="center" wrapText="1"/>
    </xf>
    <xf numFmtId="0" fontId="30" fillId="0" borderId="0" xfId="0" applyFont="1" applyProtection="1">
      <protection locked="0"/>
    </xf>
    <xf numFmtId="0" fontId="29" fillId="0" borderId="0" xfId="1538" applyFont="1" applyAlignment="1" applyProtection="1">
      <alignment horizontal="justify" vertical="center"/>
      <protection locked="0"/>
    </xf>
    <xf numFmtId="0" fontId="30" fillId="0" borderId="0" xfId="1538" applyFont="1" applyProtection="1">
      <protection locked="0"/>
    </xf>
    <xf numFmtId="0" fontId="31" fillId="0" borderId="0" xfId="1538" applyFont="1" applyAlignment="1" applyProtection="1">
      <alignment horizontal="justify" vertical="center"/>
      <protection locked="0"/>
    </xf>
    <xf numFmtId="172" fontId="34" fillId="0" borderId="0" xfId="1538" applyNumberFormat="1" applyFont="1" applyFill="1" applyBorder="1" applyAlignment="1" applyProtection="1">
      <alignment vertical="center" wrapText="1"/>
      <protection locked="0"/>
    </xf>
    <xf numFmtId="0" fontId="24" fillId="0" borderId="0" xfId="1458" applyFont="1" applyAlignment="1" applyProtection="1">
      <alignment vertical="center"/>
    </xf>
    <xf numFmtId="0" fontId="47" fillId="30" borderId="1" xfId="1458" applyFont="1" applyFill="1" applyBorder="1" applyAlignment="1" applyProtection="1">
      <alignment horizontal="center" vertical="center" wrapText="1"/>
    </xf>
    <xf numFmtId="0" fontId="24" fillId="0" borderId="0" xfId="1523" applyFont="1" applyProtection="1"/>
    <xf numFmtId="1" fontId="24" fillId="0" borderId="10" xfId="1523" applyNumberFormat="1" applyFont="1" applyBorder="1" applyAlignment="1" applyProtection="1">
      <alignment horizontal="center" vertical="center" wrapText="1"/>
    </xf>
    <xf numFmtId="0" fontId="24" fillId="0" borderId="0" xfId="1523" applyFont="1" applyFill="1" applyProtection="1"/>
    <xf numFmtId="1" fontId="32" fillId="37" borderId="11" xfId="1523" applyNumberFormat="1" applyFont="1" applyFill="1" applyBorder="1" applyAlignment="1" applyProtection="1">
      <alignment horizontal="center" vertical="center" wrapText="1"/>
    </xf>
    <xf numFmtId="1" fontId="24" fillId="37" borderId="14" xfId="1523" applyNumberFormat="1" applyFont="1" applyFill="1" applyBorder="1" applyAlignment="1" applyProtection="1">
      <alignment horizontal="center" vertical="center"/>
    </xf>
    <xf numFmtId="1" fontId="24" fillId="0" borderId="0" xfId="1523" applyNumberFormat="1" applyFont="1" applyAlignment="1" applyProtection="1">
      <alignment horizontal="center" vertical="center"/>
    </xf>
    <xf numFmtId="0" fontId="24" fillId="0" borderId="0" xfId="1523" applyFont="1" applyAlignment="1" applyProtection="1">
      <alignment horizontal="justify" vertical="center"/>
    </xf>
    <xf numFmtId="4" fontId="24" fillId="0" borderId="0" xfId="1523" applyNumberFormat="1" applyFont="1" applyAlignment="1" applyProtection="1">
      <alignment vertical="center"/>
    </xf>
    <xf numFmtId="0" fontId="24" fillId="0" borderId="0" xfId="1523" applyFont="1" applyAlignment="1" applyProtection="1">
      <alignment vertical="center"/>
    </xf>
    <xf numFmtId="0" fontId="24" fillId="0" borderId="0" xfId="1523" applyFont="1" applyAlignment="1" applyProtection="1">
      <alignment horizontal="right" vertical="center"/>
    </xf>
    <xf numFmtId="172" fontId="24" fillId="0" borderId="0" xfId="1523" applyNumberFormat="1" applyFont="1" applyAlignment="1" applyProtection="1">
      <alignment vertical="center"/>
    </xf>
    <xf numFmtId="0" fontId="24" fillId="0" borderId="0" xfId="1523" applyFont="1" applyAlignment="1" applyProtection="1">
      <alignment horizontal="center" vertical="center"/>
    </xf>
    <xf numFmtId="0" fontId="24" fillId="0" borderId="0" xfId="1523" applyFont="1" applyFill="1" applyAlignment="1" applyProtection="1">
      <alignment vertical="center"/>
    </xf>
    <xf numFmtId="172" fontId="24" fillId="0" borderId="0" xfId="1523" applyNumberFormat="1" applyFont="1" applyFill="1" applyAlignment="1" applyProtection="1">
      <alignment vertical="center"/>
    </xf>
    <xf numFmtId="172" fontId="35" fillId="0" borderId="0" xfId="1523" applyNumberFormat="1" applyFont="1" applyAlignment="1" applyProtection="1">
      <alignment vertical="center"/>
    </xf>
    <xf numFmtId="0" fontId="36" fillId="0" borderId="0" xfId="1538" applyFont="1" applyAlignment="1" applyProtection="1">
      <alignment horizontal="center" vertical="center"/>
      <protection locked="0"/>
    </xf>
    <xf numFmtId="0" fontId="24" fillId="0" borderId="0" xfId="1523" applyFont="1" applyBorder="1" applyProtection="1">
      <protection locked="0"/>
    </xf>
    <xf numFmtId="2" fontId="24" fillId="0" borderId="0" xfId="1523" applyNumberFormat="1" applyFont="1" applyProtection="1">
      <protection locked="0"/>
    </xf>
    <xf numFmtId="0" fontId="47" fillId="30" borderId="17" xfId="1458" applyFont="1" applyFill="1" applyBorder="1" applyAlignment="1" applyProtection="1">
      <alignment horizontal="center" vertical="center" wrapText="1"/>
    </xf>
    <xf numFmtId="4" fontId="47" fillId="30" borderId="17" xfId="1458" applyNumberFormat="1" applyFont="1" applyFill="1" applyBorder="1" applyAlignment="1" applyProtection="1">
      <alignment horizontal="center" vertical="center" wrapText="1"/>
    </xf>
    <xf numFmtId="0" fontId="24" fillId="0" borderId="11" xfId="1523" applyFont="1" applyFill="1" applyBorder="1" applyAlignment="1" applyProtection="1">
      <alignment horizontal="center" vertical="center" wrapText="1"/>
    </xf>
    <xf numFmtId="4" fontId="24" fillId="0" borderId="11" xfId="1523" applyNumberFormat="1" applyFont="1" applyFill="1" applyBorder="1" applyAlignment="1" applyProtection="1">
      <alignment horizontal="center" vertical="center" wrapText="1"/>
    </xf>
    <xf numFmtId="166" fontId="24" fillId="0" borderId="11" xfId="1538" applyNumberFormat="1" applyFont="1" applyBorder="1" applyAlignment="1" applyProtection="1">
      <alignment horizontal="right" vertical="center" wrapText="1"/>
    </xf>
    <xf numFmtId="1" fontId="32" fillId="0" borderId="11" xfId="1523" applyNumberFormat="1" applyFont="1" applyFill="1" applyBorder="1" applyAlignment="1" applyProtection="1">
      <alignment horizontal="center" vertical="center" wrapText="1"/>
    </xf>
    <xf numFmtId="0" fontId="32" fillId="0" borderId="11" xfId="1523" applyFont="1" applyFill="1" applyBorder="1" applyAlignment="1" applyProtection="1">
      <alignment horizontal="center" vertical="center" wrapText="1"/>
    </xf>
    <xf numFmtId="4" fontId="32" fillId="0" borderId="11" xfId="1523" applyNumberFormat="1" applyFont="1" applyFill="1" applyBorder="1" applyAlignment="1" applyProtection="1">
      <alignment horizontal="center" vertical="center" wrapText="1"/>
    </xf>
    <xf numFmtId="1" fontId="24" fillId="0" borderId="14" xfId="1523" applyNumberFormat="1" applyFont="1" applyFill="1" applyBorder="1" applyAlignment="1" applyProtection="1">
      <alignment horizontal="center" vertical="center"/>
    </xf>
    <xf numFmtId="0" fontId="24" fillId="0" borderId="14" xfId="1523" applyFont="1" applyFill="1" applyBorder="1" applyAlignment="1" applyProtection="1">
      <alignment horizontal="justify" vertical="center" wrapText="1"/>
    </xf>
    <xf numFmtId="0" fontId="24" fillId="0" borderId="14" xfId="1523" applyFont="1" applyFill="1" applyBorder="1" applyAlignment="1" applyProtection="1">
      <alignment horizontal="center" vertical="center"/>
    </xf>
    <xf numFmtId="4" fontId="24" fillId="0" borderId="14" xfId="1523" applyNumberFormat="1" applyFont="1" applyFill="1" applyBorder="1" applyAlignment="1" applyProtection="1">
      <alignment vertical="center"/>
    </xf>
    <xf numFmtId="0" fontId="24" fillId="0" borderId="0" xfId="1458" applyFont="1" applyProtection="1"/>
    <xf numFmtId="1" fontId="32" fillId="0" borderId="11" xfId="1523" applyNumberFormat="1" applyFont="1" applyFill="1" applyBorder="1" applyAlignment="1" applyProtection="1">
      <alignment horizontal="center" vertical="center"/>
    </xf>
    <xf numFmtId="0" fontId="32" fillId="0" borderId="11" xfId="1523" applyFont="1" applyFill="1" applyBorder="1" applyAlignment="1" applyProtection="1">
      <alignment horizontal="justify" vertical="center" wrapText="1"/>
    </xf>
    <xf numFmtId="0" fontId="24" fillId="0" borderId="11" xfId="1458" applyFont="1" applyFill="1" applyBorder="1" applyAlignment="1" applyProtection="1">
      <alignment horizontal="center" vertical="center"/>
    </xf>
    <xf numFmtId="4" fontId="24" fillId="0" borderId="11" xfId="1458" applyNumberFormat="1" applyFont="1" applyFill="1" applyBorder="1" applyAlignment="1" applyProtection="1">
      <alignment vertical="center"/>
    </xf>
    <xf numFmtId="4" fontId="24" fillId="0" borderId="13" xfId="1458" applyNumberFormat="1" applyFont="1" applyFill="1" applyBorder="1" applyAlignment="1" applyProtection="1">
      <alignment vertical="center"/>
    </xf>
    <xf numFmtId="44" fontId="24" fillId="0" borderId="13" xfId="2627" applyFont="1" applyFill="1" applyBorder="1" applyAlignment="1" applyProtection="1">
      <alignment horizontal="right" vertical="center"/>
    </xf>
    <xf numFmtId="1" fontId="24" fillId="0" borderId="11" xfId="1458" applyNumberFormat="1" applyFont="1" applyFill="1" applyBorder="1" applyAlignment="1" applyProtection="1">
      <alignment horizontal="center" vertical="center"/>
    </xf>
    <xf numFmtId="0" fontId="24" fillId="0" borderId="11" xfId="1458" applyFont="1" applyFill="1" applyBorder="1" applyAlignment="1" applyProtection="1">
      <alignment horizontal="justify" vertical="center" wrapText="1"/>
    </xf>
    <xf numFmtId="4" fontId="24" fillId="0" borderId="11" xfId="1458" applyNumberFormat="1" applyFont="1" applyFill="1" applyBorder="1" applyAlignment="1" applyProtection="1">
      <alignment horizontal="center" vertical="center"/>
    </xf>
    <xf numFmtId="4" fontId="24" fillId="0" borderId="12" xfId="1523" applyNumberFormat="1" applyFont="1" applyFill="1" applyBorder="1" applyAlignment="1" applyProtection="1">
      <alignment vertical="center"/>
    </xf>
    <xf numFmtId="44" fontId="24" fillId="0" borderId="13" xfId="2627" applyFont="1" applyFill="1" applyBorder="1" applyAlignment="1" applyProtection="1">
      <alignment vertical="center"/>
    </xf>
    <xf numFmtId="0" fontId="24" fillId="0" borderId="11" xfId="1458" applyFont="1" applyFill="1" applyBorder="1" applyAlignment="1" applyProtection="1">
      <alignment horizontal="justify" vertical="center"/>
    </xf>
    <xf numFmtId="0" fontId="32" fillId="0" borderId="11" xfId="1458" applyFont="1" applyFill="1" applyBorder="1" applyAlignment="1" applyProtection="1">
      <alignment horizontal="center" vertical="center"/>
    </xf>
    <xf numFmtId="4" fontId="32" fillId="0" borderId="11" xfId="1458" applyNumberFormat="1" applyFont="1" applyFill="1" applyBorder="1" applyAlignment="1" applyProtection="1">
      <alignment vertical="center"/>
    </xf>
    <xf numFmtId="4" fontId="32" fillId="0" borderId="13" xfId="1458" applyNumberFormat="1" applyFont="1" applyFill="1" applyBorder="1" applyAlignment="1" applyProtection="1">
      <alignment vertical="center"/>
    </xf>
    <xf numFmtId="44" fontId="32" fillId="0" borderId="13" xfId="2627" applyFont="1" applyFill="1" applyBorder="1" applyAlignment="1" applyProtection="1">
      <alignment horizontal="right" vertical="center"/>
    </xf>
    <xf numFmtId="0" fontId="60" fillId="0" borderId="11" xfId="1523" applyFont="1" applyFill="1" applyBorder="1" applyAlignment="1" applyProtection="1">
      <alignment horizontal="center" vertical="center" wrapText="1"/>
    </xf>
    <xf numFmtId="1" fontId="24" fillId="0" borderId="11" xfId="1523" applyNumberFormat="1" applyFont="1" applyFill="1" applyBorder="1" applyAlignment="1" applyProtection="1">
      <alignment horizontal="center" vertical="center"/>
    </xf>
    <xf numFmtId="0" fontId="32" fillId="0" borderId="11" xfId="1523" applyFont="1" applyFill="1" applyBorder="1" applyAlignment="1" applyProtection="1">
      <alignment horizontal="center" vertical="center"/>
    </xf>
    <xf numFmtId="0" fontId="24" fillId="0" borderId="11" xfId="1523" applyFont="1" applyFill="1" applyBorder="1" applyAlignment="1" applyProtection="1">
      <alignment vertical="center"/>
    </xf>
    <xf numFmtId="4" fontId="24" fillId="0" borderId="11" xfId="1523" applyNumberFormat="1" applyFont="1" applyFill="1" applyBorder="1" applyAlignment="1" applyProtection="1">
      <alignment horizontal="right" vertical="center"/>
    </xf>
    <xf numFmtId="44" fontId="32" fillId="0" borderId="11" xfId="2627" applyFont="1" applyFill="1" applyBorder="1" applyAlignment="1" applyProtection="1">
      <alignment horizontal="right" vertical="center"/>
    </xf>
    <xf numFmtId="0" fontId="24" fillId="0" borderId="14" xfId="1523" applyFont="1" applyFill="1" applyBorder="1" applyAlignment="1" applyProtection="1">
      <alignment horizontal="justify" vertical="center"/>
    </xf>
    <xf numFmtId="0" fontId="24" fillId="0" borderId="14" xfId="1523" applyFont="1" applyBorder="1" applyAlignment="1" applyProtection="1">
      <alignment vertical="center"/>
    </xf>
    <xf numFmtId="4" fontId="24" fillId="0" borderId="14" xfId="1523" applyNumberFormat="1" applyFont="1" applyBorder="1" applyAlignment="1" applyProtection="1">
      <alignment vertical="center"/>
    </xf>
    <xf numFmtId="4" fontId="24" fillId="0" borderId="14" xfId="1523" applyNumberFormat="1" applyFont="1" applyBorder="1" applyAlignment="1" applyProtection="1">
      <alignment horizontal="right" vertical="center"/>
    </xf>
    <xf numFmtId="44" fontId="24" fillId="46" borderId="38" xfId="2627" applyFont="1" applyFill="1" applyBorder="1" applyAlignment="1" applyProtection="1">
      <alignment vertical="center"/>
      <protection locked="0"/>
    </xf>
    <xf numFmtId="0" fontId="24" fillId="0" borderId="0" xfId="1458" applyFont="1" applyBorder="1" applyProtection="1">
      <protection locked="0"/>
    </xf>
    <xf numFmtId="49" fontId="47" fillId="30" borderId="17" xfId="1458" applyNumberFormat="1" applyFont="1" applyFill="1" applyBorder="1" applyAlignment="1" applyProtection="1">
      <alignment horizontal="center" vertical="center" wrapText="1"/>
    </xf>
    <xf numFmtId="0" fontId="24" fillId="0" borderId="10" xfId="1523" applyFont="1" applyBorder="1" applyAlignment="1" applyProtection="1">
      <alignment horizontal="left" vertical="center" wrapText="1"/>
    </xf>
    <xf numFmtId="0" fontId="57" fillId="0" borderId="10" xfId="1523" applyFont="1" applyBorder="1" applyAlignment="1" applyProtection="1">
      <alignment horizontal="justify" vertical="center" wrapText="1"/>
    </xf>
    <xf numFmtId="4" fontId="37" fillId="0" borderId="10" xfId="1523" applyNumberFormat="1" applyFont="1" applyBorder="1" applyAlignment="1" applyProtection="1">
      <alignment horizontal="center" vertical="center" wrapText="1"/>
    </xf>
    <xf numFmtId="0" fontId="24" fillId="0" borderId="10" xfId="1523" applyFont="1" applyBorder="1" applyAlignment="1" applyProtection="1">
      <alignment horizontal="center" vertical="center" wrapText="1"/>
    </xf>
    <xf numFmtId="4" fontId="24" fillId="0" borderId="10" xfId="1523" applyNumberFormat="1" applyFont="1" applyBorder="1" applyAlignment="1" applyProtection="1">
      <alignment horizontal="center" vertical="center" wrapText="1"/>
    </xf>
    <xf numFmtId="166" fontId="24" fillId="0" borderId="10" xfId="1538" applyNumberFormat="1" applyFont="1" applyBorder="1" applyAlignment="1" applyProtection="1">
      <alignment horizontal="right" vertical="center" wrapText="1"/>
    </xf>
    <xf numFmtId="0" fontId="57" fillId="0" borderId="11" xfId="1523" applyFont="1" applyFill="1" applyBorder="1" applyAlignment="1" applyProtection="1">
      <alignment horizontal="justify" vertical="center" wrapText="1"/>
    </xf>
    <xf numFmtId="4" fontId="37" fillId="0" borderId="11" xfId="1523" applyNumberFormat="1" applyFont="1" applyFill="1" applyBorder="1" applyAlignment="1" applyProtection="1">
      <alignment horizontal="center" vertical="center" wrapText="1"/>
    </xf>
    <xf numFmtId="44" fontId="24" fillId="0" borderId="11" xfId="2627" applyFont="1" applyFill="1" applyBorder="1" applyAlignment="1" applyProtection="1">
      <alignment horizontal="center" vertical="center" wrapText="1"/>
    </xf>
    <xf numFmtId="1" fontId="24" fillId="0" borderId="11" xfId="1523" applyNumberFormat="1" applyFont="1" applyBorder="1" applyAlignment="1" applyProtection="1">
      <alignment horizontal="center" vertical="center" wrapText="1"/>
    </xf>
    <xf numFmtId="0" fontId="24" fillId="0" borderId="11" xfId="1523" applyFont="1" applyBorder="1" applyAlignment="1" applyProtection="1">
      <alignment horizontal="justify" vertical="center" wrapText="1"/>
    </xf>
    <xf numFmtId="0" fontId="57" fillId="0" borderId="11" xfId="1523" applyFont="1" applyBorder="1" applyAlignment="1" applyProtection="1">
      <alignment horizontal="justify" vertical="center" wrapText="1"/>
    </xf>
    <xf numFmtId="4" fontId="37" fillId="0" borderId="11" xfId="1523" applyNumberFormat="1" applyFont="1" applyBorder="1" applyAlignment="1" applyProtection="1">
      <alignment horizontal="center" vertical="center" wrapText="1"/>
    </xf>
    <xf numFmtId="0" fontId="24" fillId="0" borderId="11" xfId="1523" applyFont="1" applyBorder="1" applyAlignment="1" applyProtection="1">
      <alignment horizontal="center" vertical="center" wrapText="1"/>
    </xf>
    <xf numFmtId="4" fontId="24" fillId="0" borderId="11" xfId="1523" applyNumberFormat="1" applyFont="1" applyBorder="1" applyAlignment="1" applyProtection="1">
      <alignment horizontal="center" vertical="center" wrapText="1"/>
    </xf>
    <xf numFmtId="44" fontId="24" fillId="0" borderId="11" xfId="2627" applyFont="1" applyBorder="1" applyAlignment="1" applyProtection="1">
      <alignment horizontal="center" vertical="center" wrapText="1"/>
    </xf>
    <xf numFmtId="0" fontId="47" fillId="0" borderId="11" xfId="1523" applyFont="1" applyFill="1" applyBorder="1" applyAlignment="1" applyProtection="1">
      <alignment horizontal="center" vertical="center" wrapText="1"/>
    </xf>
    <xf numFmtId="4" fontId="38" fillId="0" borderId="11" xfId="1523" applyNumberFormat="1" applyFont="1" applyFill="1" applyBorder="1" applyAlignment="1" applyProtection="1">
      <alignment horizontal="center" vertical="center" wrapText="1"/>
    </xf>
    <xf numFmtId="44" fontId="32" fillId="0" borderId="11" xfId="2627" applyFont="1" applyFill="1" applyBorder="1" applyAlignment="1" applyProtection="1">
      <alignment horizontal="center" vertical="center" wrapText="1"/>
    </xf>
    <xf numFmtId="1" fontId="24" fillId="0" borderId="14" xfId="1523" applyNumberFormat="1" applyFont="1" applyBorder="1" applyAlignment="1" applyProtection="1">
      <alignment horizontal="center" vertical="center"/>
    </xf>
    <xf numFmtId="0" fontId="24" fillId="0" borderId="14" xfId="1523" applyFont="1" applyBorder="1" applyAlignment="1" applyProtection="1">
      <alignment horizontal="justify" vertical="center" wrapText="1"/>
    </xf>
    <xf numFmtId="0" fontId="57" fillId="0" borderId="14" xfId="1523" applyFont="1" applyBorder="1" applyAlignment="1" applyProtection="1">
      <alignment horizontal="justify" vertical="center" wrapText="1"/>
    </xf>
    <xf numFmtId="4" fontId="37" fillId="0" borderId="14" xfId="1523" applyNumberFormat="1" applyFont="1" applyBorder="1" applyAlignment="1" applyProtection="1">
      <alignment vertical="center"/>
    </xf>
    <xf numFmtId="0" fontId="24" fillId="0" borderId="14" xfId="1523" applyFont="1" applyBorder="1" applyAlignment="1" applyProtection="1">
      <alignment horizontal="center" vertical="center"/>
    </xf>
    <xf numFmtId="44" fontId="24" fillId="0" borderId="14" xfId="2627" applyFont="1" applyBorder="1" applyAlignment="1" applyProtection="1">
      <alignment vertical="center"/>
    </xf>
    <xf numFmtId="0" fontId="47" fillId="0" borderId="11" xfId="1523" applyFont="1" applyBorder="1" applyAlignment="1" applyProtection="1">
      <alignment horizontal="right" vertical="center" wrapText="1"/>
    </xf>
    <xf numFmtId="4" fontId="37" fillId="0" borderId="11" xfId="1523" applyNumberFormat="1" applyFont="1" applyBorder="1" applyAlignment="1" applyProtection="1">
      <alignment horizontal="right" vertical="center"/>
    </xf>
    <xf numFmtId="0" fontId="24" fillId="0" borderId="11" xfId="1523" applyFont="1" applyBorder="1" applyAlignment="1" applyProtection="1">
      <alignment horizontal="center" vertical="center"/>
    </xf>
    <xf numFmtId="4" fontId="24" fillId="0" borderId="11" xfId="1523" applyNumberFormat="1" applyFont="1" applyBorder="1" applyAlignment="1" applyProtection="1">
      <alignment horizontal="right" vertical="center"/>
    </xf>
    <xf numFmtId="4" fontId="24" fillId="0" borderId="11" xfId="1523" applyNumberFormat="1" applyFont="1" applyBorder="1" applyAlignment="1" applyProtection="1">
      <alignment vertical="center"/>
    </xf>
    <xf numFmtId="44" fontId="24" fillId="0" borderId="11" xfId="2627" applyFont="1" applyBorder="1" applyAlignment="1" applyProtection="1">
      <alignment vertical="center"/>
    </xf>
    <xf numFmtId="44" fontId="24" fillId="0" borderId="13" xfId="2627" applyFont="1" applyBorder="1" applyAlignment="1" applyProtection="1">
      <alignment horizontal="right" vertical="center"/>
    </xf>
    <xf numFmtId="1" fontId="24" fillId="0" borderId="12" xfId="1523" applyNumberFormat="1" applyFont="1" applyFill="1" applyBorder="1" applyAlignment="1" applyProtection="1">
      <alignment horizontal="center" vertical="center"/>
    </xf>
    <xf numFmtId="1" fontId="57" fillId="0" borderId="12" xfId="1538" applyNumberFormat="1" applyFont="1" applyFill="1" applyBorder="1" applyAlignment="1" applyProtection="1">
      <alignment horizontal="right" vertical="center" wrapText="1"/>
    </xf>
    <xf numFmtId="1" fontId="37" fillId="0" borderId="12" xfId="1538" applyNumberFormat="1" applyFont="1" applyFill="1" applyBorder="1" applyAlignment="1" applyProtection="1">
      <alignment horizontal="center" vertical="center" wrapText="1"/>
    </xf>
    <xf numFmtId="4" fontId="24" fillId="0" borderId="11" xfId="1523" applyNumberFormat="1" applyFont="1" applyFill="1" applyBorder="1" applyAlignment="1" applyProtection="1">
      <alignment vertical="center"/>
    </xf>
    <xf numFmtId="1" fontId="24" fillId="0" borderId="11" xfId="1523" applyNumberFormat="1" applyFont="1" applyBorder="1" applyAlignment="1" applyProtection="1">
      <alignment horizontal="center" vertical="center"/>
    </xf>
    <xf numFmtId="0" fontId="57" fillId="0" borderId="11" xfId="1523" applyFont="1" applyBorder="1" applyAlignment="1" applyProtection="1">
      <alignment horizontal="right" vertical="center" wrapText="1"/>
    </xf>
    <xf numFmtId="44" fontId="24" fillId="0" borderId="13" xfId="2627" applyFont="1" applyBorder="1" applyAlignment="1" applyProtection="1">
      <alignment vertical="center"/>
    </xf>
    <xf numFmtId="4" fontId="38" fillId="0" borderId="11" xfId="1523" applyNumberFormat="1" applyFont="1" applyBorder="1" applyAlignment="1" applyProtection="1">
      <alignment horizontal="right" vertical="center"/>
    </xf>
    <xf numFmtId="0" fontId="32" fillId="0" borderId="11" xfId="1523" applyFont="1" applyBorder="1" applyAlignment="1" applyProtection="1">
      <alignment horizontal="center" vertical="center"/>
    </xf>
    <xf numFmtId="4" fontId="32" fillId="0" borderId="11" xfId="1523" applyNumberFormat="1" applyFont="1" applyBorder="1" applyAlignment="1" applyProtection="1">
      <alignment horizontal="right" vertical="center"/>
    </xf>
    <xf numFmtId="44" fontId="32" fillId="0" borderId="11" xfId="2627" applyFont="1" applyBorder="1" applyAlignment="1" applyProtection="1">
      <alignment vertical="center"/>
    </xf>
    <xf numFmtId="49" fontId="57" fillId="0" borderId="11" xfId="1523" applyNumberFormat="1" applyFont="1" applyBorder="1" applyAlignment="1" applyProtection="1">
      <alignment horizontal="right" vertical="center"/>
    </xf>
    <xf numFmtId="0" fontId="57" fillId="0" borderId="11" xfId="1458" applyFont="1" applyBorder="1" applyAlignment="1" applyProtection="1">
      <alignment horizontal="center" vertical="center" wrapText="1"/>
    </xf>
    <xf numFmtId="4" fontId="37" fillId="0" borderId="11" xfId="1458" applyNumberFormat="1" applyFont="1" applyBorder="1" applyAlignment="1" applyProtection="1">
      <alignment vertical="center"/>
    </xf>
    <xf numFmtId="0" fontId="24" fillId="0" borderId="11" xfId="1458" applyFont="1" applyBorder="1" applyAlignment="1" applyProtection="1">
      <alignment horizontal="center" vertical="center"/>
    </xf>
    <xf numFmtId="4" fontId="24" fillId="0" borderId="11" xfId="1458" applyNumberFormat="1" applyFont="1" applyBorder="1" applyAlignment="1" applyProtection="1">
      <alignment vertical="center"/>
    </xf>
    <xf numFmtId="1" fontId="24" fillId="0" borderId="12" xfId="1458" applyNumberFormat="1" applyFont="1" applyBorder="1" applyAlignment="1" applyProtection="1">
      <alignment horizontal="center" vertical="center"/>
    </xf>
    <xf numFmtId="0" fontId="24" fillId="0" borderId="11" xfId="1458" applyFont="1" applyBorder="1" applyAlignment="1" applyProtection="1">
      <alignment horizontal="justify" vertical="center" wrapText="1"/>
    </xf>
    <xf numFmtId="0" fontId="47" fillId="0" borderId="11" xfId="1458" applyFont="1" applyBorder="1" applyAlignment="1" applyProtection="1">
      <alignment horizontal="center" vertical="center" wrapText="1"/>
    </xf>
    <xf numFmtId="4" fontId="38" fillId="0" borderId="11" xfId="1458" applyNumberFormat="1" applyFont="1" applyBorder="1" applyAlignment="1" applyProtection="1">
      <alignment vertical="center"/>
    </xf>
    <xf numFmtId="0" fontId="32" fillId="0" borderId="11" xfId="1458" applyFont="1" applyBorder="1" applyAlignment="1" applyProtection="1">
      <alignment horizontal="center" vertical="center"/>
    </xf>
    <xf numFmtId="4" fontId="32" fillId="0" borderId="11" xfId="1458" applyNumberFormat="1" applyFont="1" applyBorder="1" applyAlignment="1" applyProtection="1">
      <alignment vertical="center"/>
    </xf>
    <xf numFmtId="44" fontId="32" fillId="0" borderId="13" xfId="2627" applyFont="1" applyBorder="1" applyAlignment="1" applyProtection="1">
      <alignment vertical="center"/>
    </xf>
    <xf numFmtId="0" fontId="32" fillId="0" borderId="11" xfId="1523" applyFont="1" applyBorder="1" applyAlignment="1" applyProtection="1">
      <alignment horizontal="center" vertical="center" wrapText="1"/>
    </xf>
    <xf numFmtId="44" fontId="32" fillId="0" borderId="13" xfId="2627" applyFont="1" applyBorder="1" applyAlignment="1" applyProtection="1">
      <alignment horizontal="right" vertical="center"/>
    </xf>
    <xf numFmtId="44" fontId="24" fillId="47" borderId="32" xfId="2627" applyFont="1" applyFill="1" applyBorder="1" applyAlignment="1" applyProtection="1">
      <alignment vertical="center"/>
    </xf>
    <xf numFmtId="0" fontId="57" fillId="0" borderId="11" xfId="1458" applyFont="1" applyFill="1" applyBorder="1" applyAlignment="1" applyProtection="1">
      <alignment horizontal="center" vertical="center" wrapText="1"/>
    </xf>
    <xf numFmtId="4" fontId="37" fillId="0" borderId="11" xfId="1458" applyNumberFormat="1" applyFont="1" applyFill="1" applyBorder="1" applyAlignment="1" applyProtection="1">
      <alignment vertical="center"/>
    </xf>
    <xf numFmtId="0" fontId="47" fillId="0" borderId="11" xfId="1458" applyFont="1" applyFill="1" applyBorder="1" applyAlignment="1" applyProtection="1">
      <alignment horizontal="center" vertical="center" wrapText="1"/>
    </xf>
    <xf numFmtId="4" fontId="38" fillId="0" borderId="11" xfId="1458" applyNumberFormat="1" applyFont="1" applyFill="1" applyBorder="1" applyAlignment="1" applyProtection="1">
      <alignment vertical="center"/>
    </xf>
    <xf numFmtId="44" fontId="32" fillId="0" borderId="13" xfId="2627" applyFont="1" applyFill="1" applyBorder="1" applyAlignment="1" applyProtection="1">
      <alignment vertical="center"/>
    </xf>
    <xf numFmtId="0" fontId="24" fillId="0" borderId="0" xfId="1458" applyFont="1" applyBorder="1" applyProtection="1"/>
    <xf numFmtId="1" fontId="24" fillId="0" borderId="11" xfId="1458" applyNumberFormat="1" applyFont="1" applyBorder="1" applyAlignment="1" applyProtection="1">
      <alignment horizontal="center" vertical="center"/>
    </xf>
    <xf numFmtId="0" fontId="47" fillId="0" borderId="11" xfId="1458" applyFont="1" applyBorder="1" applyAlignment="1" applyProtection="1">
      <alignment horizontal="right" vertical="center"/>
    </xf>
    <xf numFmtId="44" fontId="32" fillId="0" borderId="11" xfId="2627" applyFont="1" applyBorder="1" applyAlignment="1" applyProtection="1">
      <alignment horizontal="right" vertical="center"/>
    </xf>
    <xf numFmtId="0" fontId="24" fillId="0" borderId="13" xfId="1458" applyFont="1" applyBorder="1" applyProtection="1"/>
    <xf numFmtId="0" fontId="47" fillId="0" borderId="11" xfId="1523" applyFont="1" applyBorder="1" applyAlignment="1" applyProtection="1">
      <alignment horizontal="right" vertical="center"/>
    </xf>
    <xf numFmtId="0" fontId="24" fillId="0" borderId="11" xfId="1523" applyFont="1" applyBorder="1" applyAlignment="1" applyProtection="1">
      <alignment vertical="center"/>
    </xf>
    <xf numFmtId="44" fontId="24" fillId="0" borderId="11" xfId="2627" applyFont="1" applyBorder="1" applyAlignment="1" applyProtection="1">
      <alignment horizontal="right" vertical="center"/>
    </xf>
    <xf numFmtId="0" fontId="24" fillId="0" borderId="14" xfId="1523" applyFont="1" applyBorder="1" applyAlignment="1" applyProtection="1">
      <alignment horizontal="justify" vertical="center"/>
    </xf>
    <xf numFmtId="0" fontId="57" fillId="0" borderId="14" xfId="1523" applyFont="1" applyBorder="1" applyAlignment="1" applyProtection="1">
      <alignment horizontal="right" vertical="center"/>
    </xf>
    <xf numFmtId="0" fontId="43" fillId="0" borderId="0" xfId="1522" applyFont="1" applyAlignment="1" applyProtection="1">
      <alignment vertical="center"/>
      <protection locked="0"/>
    </xf>
    <xf numFmtId="49" fontId="43" fillId="0" borderId="0" xfId="1522" applyNumberFormat="1" applyFont="1" applyAlignment="1" applyProtection="1">
      <alignment vertical="center"/>
      <protection locked="0"/>
    </xf>
    <xf numFmtId="0" fontId="58" fillId="0" borderId="0" xfId="1538" applyFont="1" applyProtection="1">
      <protection locked="0"/>
    </xf>
    <xf numFmtId="49" fontId="23" fillId="0" borderId="0" xfId="1522" applyNumberFormat="1" applyFont="1" applyProtection="1">
      <protection locked="0"/>
    </xf>
    <xf numFmtId="0" fontId="23" fillId="0" borderId="0" xfId="1522" applyFont="1" applyProtection="1">
      <protection locked="0"/>
    </xf>
    <xf numFmtId="44" fontId="56" fillId="46" borderId="38" xfId="2627" applyFont="1" applyFill="1" applyBorder="1" applyAlignment="1" applyProtection="1">
      <alignment horizontal="right" vertical="center"/>
      <protection locked="0"/>
    </xf>
    <xf numFmtId="44" fontId="56" fillId="46" borderId="40" xfId="2627" applyFont="1" applyFill="1" applyBorder="1" applyAlignment="1" applyProtection="1">
      <alignment horizontal="right" vertical="center"/>
      <protection locked="0"/>
    </xf>
    <xf numFmtId="0" fontId="23" fillId="0" borderId="0" xfId="1522" applyFont="1" applyProtection="1"/>
    <xf numFmtId="0" fontId="43" fillId="0" borderId="0" xfId="1522" applyFont="1" applyFill="1" applyAlignment="1" applyProtection="1">
      <alignment vertical="center"/>
    </xf>
    <xf numFmtId="0" fontId="43" fillId="0" borderId="0" xfId="1522" applyFont="1" applyFill="1" applyAlignment="1" applyProtection="1">
      <alignment horizontal="center" vertical="center"/>
    </xf>
    <xf numFmtId="49" fontId="43" fillId="0" borderId="0" xfId="1522" applyNumberFormat="1" applyFont="1" applyFill="1" applyAlignment="1" applyProtection="1">
      <alignment horizontal="center" vertical="center"/>
    </xf>
    <xf numFmtId="0" fontId="43" fillId="0" borderId="0" xfId="1522" applyFont="1" applyAlignment="1" applyProtection="1">
      <alignment vertical="center"/>
    </xf>
    <xf numFmtId="0" fontId="41" fillId="0" borderId="0" xfId="1522" applyFont="1" applyFill="1" applyBorder="1" applyAlignment="1" applyProtection="1">
      <alignment horizontal="right" vertical="center"/>
    </xf>
    <xf numFmtId="0" fontId="41" fillId="0" borderId="0" xfId="1522" applyFont="1" applyFill="1" applyBorder="1" applyAlignment="1" applyProtection="1">
      <alignment horizontal="left" vertical="center"/>
    </xf>
    <xf numFmtId="17" fontId="41" fillId="0" borderId="0" xfId="1522" applyNumberFormat="1" applyFont="1" applyFill="1" applyBorder="1" applyAlignment="1" applyProtection="1">
      <alignment horizontal="center" vertical="center"/>
    </xf>
    <xf numFmtId="0" fontId="41" fillId="0" borderId="0" xfId="1522" applyFont="1" applyFill="1" applyBorder="1" applyAlignment="1" applyProtection="1">
      <alignment horizontal="center" vertical="center"/>
    </xf>
    <xf numFmtId="0" fontId="41" fillId="0" borderId="0" xfId="1522" applyFont="1" applyFill="1" applyBorder="1" applyAlignment="1" applyProtection="1">
      <alignment vertical="center"/>
    </xf>
    <xf numFmtId="0" fontId="42" fillId="0" borderId="0" xfId="502" applyFont="1" applyFill="1" applyBorder="1" applyAlignment="1" applyProtection="1">
      <alignment horizontal="left" vertical="center" wrapText="1"/>
    </xf>
    <xf numFmtId="0" fontId="42" fillId="0" borderId="0" xfId="502" applyFont="1" applyFill="1" applyBorder="1" applyAlignment="1" applyProtection="1">
      <alignment horizontal="center" vertical="center" wrapText="1"/>
    </xf>
    <xf numFmtId="0" fontId="41" fillId="0" borderId="0" xfId="502" applyFont="1" applyFill="1" applyBorder="1" applyAlignment="1" applyProtection="1">
      <alignment vertical="center" wrapText="1"/>
    </xf>
    <xf numFmtId="0" fontId="43" fillId="0" borderId="0" xfId="502" applyFont="1" applyBorder="1" applyAlignment="1" applyProtection="1">
      <alignment vertical="center"/>
    </xf>
    <xf numFmtId="0" fontId="43" fillId="0" borderId="0" xfId="502" applyFont="1" applyBorder="1" applyAlignment="1" applyProtection="1">
      <alignment horizontal="center" vertical="center"/>
    </xf>
    <xf numFmtId="0" fontId="43" fillId="36" borderId="1" xfId="502" applyFont="1" applyFill="1" applyBorder="1" applyAlignment="1" applyProtection="1">
      <alignment horizontal="center" vertical="center"/>
    </xf>
    <xf numFmtId="0" fontId="43" fillId="36" borderId="39" xfId="502" applyFont="1" applyFill="1" applyBorder="1" applyAlignment="1" applyProtection="1">
      <alignment horizontal="center" vertical="center" wrapText="1"/>
    </xf>
    <xf numFmtId="0" fontId="43" fillId="36" borderId="1" xfId="502" applyFont="1" applyFill="1" applyBorder="1" applyAlignment="1" applyProtection="1">
      <alignment horizontal="center" vertical="center" wrapText="1"/>
    </xf>
    <xf numFmtId="1" fontId="56" fillId="0" borderId="1" xfId="2598" applyNumberFormat="1" applyFont="1" applyFill="1" applyBorder="1" applyAlignment="1" applyProtection="1">
      <alignment horizontal="center" vertical="center"/>
    </xf>
    <xf numFmtId="0" fontId="43" fillId="0" borderId="1" xfId="1458" applyFont="1" applyFill="1" applyBorder="1" applyAlignment="1" applyProtection="1">
      <alignment horizontal="justify" vertical="center" wrapText="1"/>
    </xf>
    <xf numFmtId="4" fontId="43" fillId="0" borderId="1" xfId="506" applyNumberFormat="1" applyFont="1" applyFill="1" applyBorder="1" applyAlignment="1" applyProtection="1">
      <alignment horizontal="center" vertical="center"/>
    </xf>
    <xf numFmtId="2" fontId="56" fillId="0" borderId="36" xfId="2595" applyNumberFormat="1" applyFont="1" applyFill="1" applyBorder="1" applyAlignment="1" applyProtection="1">
      <alignment horizontal="center" vertical="center"/>
    </xf>
    <xf numFmtId="44" fontId="43" fillId="0" borderId="37" xfId="2627" applyFont="1" applyFill="1" applyBorder="1" applyAlignment="1" applyProtection="1">
      <alignment horizontal="right" vertical="center"/>
    </xf>
    <xf numFmtId="49" fontId="43" fillId="0" borderId="0" xfId="506" applyNumberFormat="1" applyFont="1" applyBorder="1" applyAlignment="1" applyProtection="1">
      <alignment horizontal="center" vertical="center"/>
    </xf>
    <xf numFmtId="0" fontId="43" fillId="0" borderId="0" xfId="506" applyFont="1" applyBorder="1" applyAlignment="1" applyProtection="1">
      <alignment vertical="center"/>
    </xf>
    <xf numFmtId="0" fontId="43" fillId="0" borderId="0" xfId="506" applyFont="1" applyBorder="1" applyAlignment="1" applyProtection="1">
      <alignment horizontal="center" vertical="center"/>
    </xf>
    <xf numFmtId="2" fontId="43" fillId="0" borderId="0" xfId="506" applyNumberFormat="1" applyFont="1" applyBorder="1" applyAlignment="1" applyProtection="1">
      <alignment horizontal="center" vertical="center"/>
    </xf>
    <xf numFmtId="2" fontId="43" fillId="0" borderId="0" xfId="506" applyNumberFormat="1" applyFont="1" applyBorder="1" applyAlignment="1" applyProtection="1">
      <alignment horizontal="right" vertical="center"/>
    </xf>
    <xf numFmtId="4" fontId="43" fillId="0" borderId="0" xfId="506" applyNumberFormat="1" applyFont="1" applyBorder="1" applyAlignment="1" applyProtection="1">
      <alignment horizontal="right" vertical="center"/>
    </xf>
    <xf numFmtId="0" fontId="44" fillId="0" borderId="0" xfId="498" applyFont="1" applyBorder="1" applyAlignment="1" applyProtection="1">
      <alignment vertical="center"/>
    </xf>
    <xf numFmtId="0" fontId="41" fillId="36" borderId="1" xfId="506" applyFont="1" applyFill="1" applyBorder="1" applyAlignment="1" applyProtection="1">
      <alignment horizontal="right" vertical="center"/>
    </xf>
    <xf numFmtId="172" fontId="41" fillId="36" borderId="1" xfId="506" applyNumberFormat="1" applyFont="1" applyFill="1" applyBorder="1" applyAlignment="1" applyProtection="1">
      <alignment vertical="center"/>
    </xf>
    <xf numFmtId="0" fontId="41" fillId="0" borderId="0" xfId="495" applyFont="1" applyBorder="1" applyAlignment="1" applyProtection="1">
      <alignment horizontal="right" vertical="center"/>
    </xf>
    <xf numFmtId="172" fontId="41" fillId="0" borderId="0" xfId="502" applyNumberFormat="1" applyFont="1" applyBorder="1" applyAlignment="1" applyProtection="1">
      <alignment vertical="center"/>
    </xf>
    <xf numFmtId="0" fontId="45" fillId="0" borderId="0" xfId="495" applyFont="1" applyBorder="1" applyAlignment="1" applyProtection="1">
      <alignment horizontal="center" vertical="center"/>
    </xf>
    <xf numFmtId="0" fontId="44" fillId="0" borderId="0" xfId="551" applyFont="1" applyBorder="1" applyAlignment="1" applyProtection="1">
      <alignment vertical="center"/>
    </xf>
    <xf numFmtId="2" fontId="44" fillId="0" borderId="0" xfId="1522" applyNumberFormat="1" applyFont="1" applyAlignment="1" applyProtection="1">
      <alignment horizontal="center" vertical="center"/>
    </xf>
    <xf numFmtId="0" fontId="43" fillId="0" borderId="0" xfId="551" applyFont="1" applyBorder="1" applyAlignment="1" applyProtection="1">
      <alignment horizontal="center" vertical="center"/>
    </xf>
    <xf numFmtId="4" fontId="41" fillId="0" borderId="0" xfId="551" applyNumberFormat="1" applyFont="1" applyBorder="1" applyAlignment="1" applyProtection="1">
      <alignment horizontal="center" vertical="center"/>
    </xf>
    <xf numFmtId="172" fontId="41" fillId="0" borderId="0" xfId="317" applyNumberFormat="1" applyFont="1" applyBorder="1" applyAlignment="1" applyProtection="1">
      <alignment horizontal="right" vertical="center"/>
    </xf>
    <xf numFmtId="0" fontId="43" fillId="0" borderId="0" xfId="1522" applyFont="1" applyAlignment="1" applyProtection="1">
      <alignment horizontal="center" vertical="center"/>
    </xf>
    <xf numFmtId="49" fontId="43" fillId="0" borderId="0" xfId="1522" applyNumberFormat="1" applyFont="1" applyAlignment="1" applyProtection="1">
      <alignment horizontal="center" vertical="center"/>
    </xf>
    <xf numFmtId="44" fontId="43" fillId="46" borderId="38" xfId="2627" applyFont="1" applyFill="1" applyBorder="1" applyAlignment="1" applyProtection="1">
      <alignment horizontal="right" vertical="center"/>
      <protection locked="0"/>
    </xf>
    <xf numFmtId="44" fontId="43" fillId="46" borderId="41" xfId="2627" applyFont="1" applyFill="1" applyBorder="1" applyAlignment="1" applyProtection="1">
      <alignment horizontal="right" vertical="center"/>
      <protection locked="0"/>
    </xf>
    <xf numFmtId="0" fontId="57" fillId="0" borderId="14" xfId="1523" applyFont="1" applyFill="1" applyBorder="1" applyAlignment="1" applyProtection="1">
      <alignment horizontal="justify" vertical="center" wrapText="1"/>
    </xf>
    <xf numFmtId="4" fontId="37" fillId="0" borderId="14" xfId="1523" applyNumberFormat="1" applyFont="1" applyFill="1" applyBorder="1" applyAlignment="1" applyProtection="1">
      <alignment vertical="center"/>
    </xf>
    <xf numFmtId="44" fontId="24" fillId="0" borderId="14" xfId="2627" applyFont="1" applyFill="1" applyBorder="1" applyAlignment="1" applyProtection="1">
      <alignment vertical="center"/>
    </xf>
    <xf numFmtId="0" fontId="57" fillId="0" borderId="11" xfId="1523" applyFont="1" applyFill="1" applyBorder="1" applyAlignment="1" applyProtection="1">
      <alignment horizontal="right" vertical="center" wrapText="1"/>
    </xf>
    <xf numFmtId="0" fontId="24" fillId="0" borderId="11" xfId="1523" applyFont="1" applyFill="1" applyBorder="1" applyAlignment="1" applyProtection="1">
      <alignment horizontal="center" vertical="center"/>
    </xf>
    <xf numFmtId="44" fontId="24" fillId="0" borderId="11" xfId="2627" applyFont="1" applyFill="1" applyBorder="1" applyAlignment="1" applyProtection="1">
      <alignment vertical="center"/>
    </xf>
    <xf numFmtId="0" fontId="47" fillId="0" borderId="11" xfId="1523" applyFont="1" applyFill="1" applyBorder="1" applyAlignment="1" applyProtection="1">
      <alignment horizontal="right" vertical="center" wrapText="1"/>
    </xf>
    <xf numFmtId="4" fontId="38" fillId="0" borderId="11" xfId="1523" applyNumberFormat="1" applyFont="1" applyFill="1" applyBorder="1" applyAlignment="1" applyProtection="1">
      <alignment horizontal="right" vertical="center"/>
    </xf>
    <xf numFmtId="4" fontId="32" fillId="0" borderId="11" xfId="1523" applyNumberFormat="1" applyFont="1" applyFill="1" applyBorder="1" applyAlignment="1" applyProtection="1">
      <alignment horizontal="right" vertical="center"/>
    </xf>
    <xf numFmtId="44" fontId="32" fillId="0" borderId="11" xfId="2627" applyFont="1" applyFill="1" applyBorder="1" applyAlignment="1" applyProtection="1">
      <alignment vertical="center"/>
    </xf>
    <xf numFmtId="49" fontId="57" fillId="0" borderId="11" xfId="1523" applyNumberFormat="1" applyFont="1" applyFill="1" applyBorder="1" applyAlignment="1" applyProtection="1">
      <alignment horizontal="right" vertical="center"/>
    </xf>
    <xf numFmtId="4" fontId="37" fillId="0" borderId="11" xfId="1523" applyNumberFormat="1" applyFont="1" applyFill="1" applyBorder="1" applyAlignment="1" applyProtection="1">
      <alignment horizontal="right" vertical="center"/>
    </xf>
    <xf numFmtId="1" fontId="24" fillId="0" borderId="15" xfId="1523" applyNumberFormat="1" applyFont="1" applyFill="1" applyBorder="1" applyAlignment="1" applyProtection="1">
      <alignment horizontal="center" vertical="center"/>
    </xf>
    <xf numFmtId="0" fontId="24" fillId="0" borderId="14" xfId="1458" applyFont="1" applyFill="1" applyBorder="1" applyAlignment="1" applyProtection="1">
      <alignment horizontal="justify" vertical="center" wrapText="1"/>
    </xf>
    <xf numFmtId="1" fontId="57" fillId="0" borderId="15" xfId="1538" applyNumberFormat="1" applyFont="1" applyFill="1" applyBorder="1" applyAlignment="1" applyProtection="1">
      <alignment horizontal="right" vertical="center" wrapText="1"/>
    </xf>
    <xf numFmtId="1" fontId="37" fillId="0" borderId="15" xfId="1538" applyNumberFormat="1" applyFont="1" applyFill="1" applyBorder="1" applyAlignment="1" applyProtection="1">
      <alignment horizontal="center" vertical="center" wrapText="1"/>
    </xf>
    <xf numFmtId="4" fontId="24" fillId="0" borderId="14" xfId="1458" applyNumberFormat="1" applyFont="1" applyFill="1" applyBorder="1" applyAlignment="1" applyProtection="1">
      <alignment horizontal="center" vertical="center"/>
    </xf>
    <xf numFmtId="44" fontId="24" fillId="0" borderId="16" xfId="2627" applyFont="1" applyFill="1" applyBorder="1" applyAlignment="1" applyProtection="1">
      <alignment vertical="center"/>
    </xf>
    <xf numFmtId="4" fontId="32" fillId="0" borderId="11" xfId="1523" applyNumberFormat="1" applyFont="1" applyFill="1" applyBorder="1" applyAlignment="1" applyProtection="1">
      <alignment vertical="center"/>
    </xf>
    <xf numFmtId="1" fontId="24" fillId="0" borderId="12" xfId="1523" applyNumberFormat="1" applyFont="1" applyBorder="1" applyAlignment="1" applyProtection="1">
      <alignment horizontal="center" vertical="center"/>
    </xf>
    <xf numFmtId="4" fontId="32" fillId="0" borderId="13" xfId="1523" applyNumberFormat="1" applyFont="1" applyFill="1" applyBorder="1" applyAlignment="1" applyProtection="1">
      <alignment vertical="center"/>
    </xf>
    <xf numFmtId="172" fontId="41" fillId="0" borderId="0" xfId="506" applyNumberFormat="1" applyFont="1" applyBorder="1" applyAlignment="1" applyProtection="1">
      <alignment vertical="center"/>
      <protection locked="0"/>
    </xf>
    <xf numFmtId="0" fontId="44" fillId="0" borderId="0" xfId="498" applyFont="1" applyBorder="1" applyAlignment="1" applyProtection="1">
      <alignment vertical="center"/>
      <protection locked="0"/>
    </xf>
    <xf numFmtId="49" fontId="43" fillId="0" borderId="0" xfId="1522" applyNumberFormat="1" applyFont="1" applyAlignment="1" applyProtection="1">
      <alignment horizontal="center" vertical="center"/>
      <protection locked="0"/>
    </xf>
    <xf numFmtId="44" fontId="56" fillId="46" borderId="42" xfId="2627" applyFont="1" applyFill="1" applyBorder="1" applyAlignment="1" applyProtection="1">
      <alignment horizontal="right" vertical="center"/>
      <protection locked="0"/>
    </xf>
    <xf numFmtId="44" fontId="56" fillId="46" borderId="41" xfId="2627" applyFont="1" applyFill="1" applyBorder="1" applyAlignment="1" applyProtection="1">
      <alignment horizontal="right" vertical="center"/>
      <protection locked="0"/>
    </xf>
    <xf numFmtId="49" fontId="43" fillId="0" borderId="0" xfId="1522" applyNumberFormat="1" applyFont="1" applyFill="1" applyAlignment="1" applyProtection="1">
      <alignment vertical="center"/>
      <protection locked="0"/>
    </xf>
    <xf numFmtId="0" fontId="43" fillId="0" borderId="0" xfId="1522" applyFont="1" applyFill="1" applyAlignment="1" applyProtection="1">
      <alignment vertical="center"/>
      <protection locked="0"/>
    </xf>
    <xf numFmtId="0" fontId="56" fillId="0" borderId="1" xfId="2601" applyFont="1" applyFill="1" applyBorder="1" applyAlignment="1" applyProtection="1">
      <alignment horizontal="justify" vertical="center" wrapText="1"/>
    </xf>
    <xf numFmtId="4" fontId="56" fillId="0" borderId="1" xfId="2595" applyNumberFormat="1" applyFont="1" applyFill="1" applyBorder="1" applyAlignment="1" applyProtection="1">
      <alignment horizontal="center" vertical="center"/>
    </xf>
    <xf numFmtId="44" fontId="56" fillId="0" borderId="37" xfId="2627" applyFont="1" applyFill="1" applyBorder="1" applyAlignment="1" applyProtection="1">
      <alignment horizontal="right" vertical="center"/>
    </xf>
    <xf numFmtId="0" fontId="59" fillId="0" borderId="0" xfId="498" applyFont="1" applyBorder="1" applyAlignment="1" applyProtection="1">
      <alignment horizontal="center" vertical="center"/>
    </xf>
    <xf numFmtId="0" fontId="45" fillId="0" borderId="0" xfId="498" applyFont="1" applyBorder="1" applyAlignment="1" applyProtection="1">
      <alignment horizontal="left" vertical="center"/>
    </xf>
    <xf numFmtId="0" fontId="44" fillId="0" borderId="0" xfId="498" applyFont="1" applyBorder="1" applyAlignment="1" applyProtection="1">
      <alignment horizontal="left" vertical="center"/>
    </xf>
    <xf numFmtId="0" fontId="44" fillId="0" borderId="0" xfId="506" applyFont="1" applyBorder="1" applyAlignment="1" applyProtection="1">
      <alignment horizontal="left" vertical="center"/>
    </xf>
    <xf numFmtId="0" fontId="59" fillId="0" borderId="0" xfId="498" applyFont="1" applyBorder="1" applyAlignment="1" applyProtection="1">
      <alignment vertical="center"/>
    </xf>
    <xf numFmtId="0" fontId="44" fillId="0" borderId="0" xfId="555" applyFont="1" applyBorder="1" applyAlignment="1" applyProtection="1">
      <alignment vertical="center"/>
    </xf>
    <xf numFmtId="4" fontId="44" fillId="0" borderId="0" xfId="1522" applyNumberFormat="1" applyFont="1" applyAlignment="1" applyProtection="1">
      <alignment vertical="center"/>
    </xf>
    <xf numFmtId="0" fontId="41" fillId="0" borderId="0" xfId="506" applyFont="1" applyBorder="1" applyAlignment="1" applyProtection="1">
      <alignment horizontal="right" vertical="center"/>
    </xf>
    <xf numFmtId="172" fontId="41" fillId="0" borderId="0" xfId="506" applyNumberFormat="1" applyFont="1" applyBorder="1" applyAlignment="1" applyProtection="1">
      <alignment vertical="center"/>
    </xf>
    <xf numFmtId="0" fontId="45" fillId="0" borderId="0" xfId="498" applyFont="1" applyBorder="1" applyAlignment="1" applyProtection="1">
      <alignment horizontal="center" vertical="center"/>
    </xf>
    <xf numFmtId="0" fontId="45" fillId="0" borderId="0" xfId="555" applyFont="1" applyBorder="1" applyAlignment="1" applyProtection="1">
      <alignment vertical="center"/>
    </xf>
    <xf numFmtId="4" fontId="45" fillId="0" borderId="0" xfId="1522" applyNumberFormat="1" applyFont="1" applyAlignment="1" applyProtection="1">
      <alignment vertical="center"/>
    </xf>
    <xf numFmtId="0" fontId="45" fillId="0" borderId="0" xfId="506" applyFont="1" applyBorder="1" applyAlignment="1" applyProtection="1">
      <alignment horizontal="left" vertical="center"/>
    </xf>
    <xf numFmtId="0" fontId="44" fillId="0" borderId="0" xfId="506" applyFont="1" applyBorder="1" applyAlignment="1" applyProtection="1">
      <alignment horizontal="right" vertical="center"/>
    </xf>
    <xf numFmtId="0" fontId="44" fillId="0" borderId="0" xfId="502" applyFont="1" applyBorder="1" applyAlignment="1" applyProtection="1">
      <alignment vertical="center"/>
    </xf>
    <xf numFmtId="4" fontId="32" fillId="0" borderId="13" xfId="1458" applyNumberFormat="1" applyFont="1" applyBorder="1" applyAlignment="1" applyProtection="1">
      <alignment vertical="center"/>
    </xf>
    <xf numFmtId="4" fontId="32" fillId="0" borderId="11" xfId="1458" applyNumberFormat="1" applyFont="1" applyBorder="1" applyAlignment="1" applyProtection="1">
      <alignment horizontal="right" vertical="center"/>
    </xf>
    <xf numFmtId="44" fontId="24" fillId="46" borderId="41" xfId="2627" applyFont="1" applyFill="1" applyBorder="1" applyAlignment="1" applyProtection="1">
      <alignment vertical="center"/>
      <protection locked="0"/>
    </xf>
    <xf numFmtId="2" fontId="43" fillId="0" borderId="36" xfId="506" applyNumberFormat="1" applyFont="1" applyFill="1" applyBorder="1" applyAlignment="1" applyProtection="1">
      <alignment horizontal="center" vertical="center"/>
    </xf>
    <xf numFmtId="1" fontId="24" fillId="0" borderId="10" xfId="1523" applyNumberFormat="1" applyFont="1" applyFill="1" applyBorder="1" applyAlignment="1" applyProtection="1">
      <alignment horizontal="center" vertical="center" wrapText="1"/>
    </xf>
    <xf numFmtId="0" fontId="24" fillId="0" borderId="10" xfId="1523" applyFont="1" applyFill="1" applyBorder="1" applyAlignment="1" applyProtection="1">
      <alignment horizontal="left" vertical="center" wrapText="1"/>
    </xf>
    <xf numFmtId="0" fontId="57" fillId="0" borderId="10" xfId="1523" applyFont="1" applyFill="1" applyBorder="1" applyAlignment="1" applyProtection="1">
      <alignment horizontal="justify" vertical="center" wrapText="1"/>
    </xf>
    <xf numFmtId="4" fontId="37" fillId="0" borderId="10" xfId="1523" applyNumberFormat="1" applyFont="1" applyFill="1" applyBorder="1" applyAlignment="1" applyProtection="1">
      <alignment horizontal="center" vertical="center" wrapText="1"/>
    </xf>
    <xf numFmtId="0" fontId="24" fillId="0" borderId="10" xfId="1523" applyFont="1" applyFill="1" applyBorder="1" applyAlignment="1" applyProtection="1">
      <alignment horizontal="center" vertical="center" wrapText="1"/>
    </xf>
    <xf numFmtId="4" fontId="24" fillId="0" borderId="10" xfId="1523" applyNumberFormat="1" applyFont="1" applyFill="1" applyBorder="1" applyAlignment="1" applyProtection="1">
      <alignment horizontal="center" vertical="center" wrapText="1"/>
    </xf>
    <xf numFmtId="44" fontId="24" fillId="0" borderId="10" xfId="2627" applyFont="1" applyFill="1" applyBorder="1" applyAlignment="1" applyProtection="1">
      <alignment horizontal="center" vertical="center" wrapText="1"/>
    </xf>
    <xf numFmtId="44" fontId="24" fillId="0" borderId="10" xfId="2627" applyFont="1" applyBorder="1" applyAlignment="1" applyProtection="1">
      <alignment horizontal="right" vertical="center" wrapText="1"/>
    </xf>
    <xf numFmtId="4" fontId="32" fillId="0" borderId="11" xfId="1523" applyNumberFormat="1" applyFont="1" applyBorder="1" applyAlignment="1" applyProtection="1">
      <alignment vertical="center"/>
    </xf>
    <xf numFmtId="1" fontId="57" fillId="0" borderId="11" xfId="1458" applyNumberFormat="1" applyFont="1" applyBorder="1" applyAlignment="1" applyProtection="1">
      <alignment horizontal="right" vertical="center" wrapText="1"/>
    </xf>
    <xf numFmtId="4" fontId="24" fillId="0" borderId="13" xfId="1458" applyNumberFormat="1" applyFont="1" applyBorder="1" applyAlignment="1" applyProtection="1">
      <alignment vertical="center"/>
    </xf>
    <xf numFmtId="44" fontId="24" fillId="46" borderId="42" xfId="2627" applyFont="1" applyFill="1" applyBorder="1" applyAlignment="1" applyProtection="1">
      <alignment vertical="center"/>
      <protection locked="0"/>
    </xf>
    <xf numFmtId="4" fontId="43" fillId="0" borderId="0" xfId="506" applyNumberFormat="1" applyFont="1" applyFill="1" applyBorder="1" applyAlignment="1" applyProtection="1">
      <alignment horizontal="right" vertical="center"/>
      <protection locked="0"/>
    </xf>
    <xf numFmtId="10" fontId="43" fillId="0" borderId="0" xfId="1522" applyNumberFormat="1" applyFont="1" applyFill="1" applyAlignment="1" applyProtection="1">
      <alignment vertical="center"/>
      <protection locked="0"/>
    </xf>
    <xf numFmtId="2" fontId="56" fillId="0" borderId="1" xfId="2595" applyNumberFormat="1" applyFont="1" applyFill="1" applyBorder="1" applyAlignment="1" applyProtection="1">
      <alignment horizontal="center" vertical="center"/>
    </xf>
    <xf numFmtId="44" fontId="56" fillId="0" borderId="1" xfId="2627" applyFont="1" applyFill="1" applyBorder="1" applyAlignment="1" applyProtection="1">
      <alignment horizontal="right" vertical="center"/>
    </xf>
    <xf numFmtId="2" fontId="23" fillId="0" borderId="0" xfId="1522" applyNumberFormat="1" applyFont="1" applyProtection="1">
      <protection locked="0"/>
    </xf>
    <xf numFmtId="1" fontId="32" fillId="0" borderId="11" xfId="1523" applyNumberFormat="1" applyFont="1" applyBorder="1" applyAlignment="1" applyProtection="1">
      <alignment horizontal="center" vertical="center" wrapText="1"/>
    </xf>
    <xf numFmtId="0" fontId="47" fillId="0" borderId="11" xfId="1523" applyFont="1" applyBorder="1" applyAlignment="1" applyProtection="1">
      <alignment horizontal="center" vertical="center" wrapText="1"/>
    </xf>
    <xf numFmtId="4" fontId="38" fillId="0" borderId="11" xfId="1523" applyNumberFormat="1" applyFont="1" applyBorder="1" applyAlignment="1" applyProtection="1">
      <alignment horizontal="center" vertical="center" wrapText="1"/>
    </xf>
    <xf numFmtId="4" fontId="32" fillId="0" borderId="11" xfId="1523" applyNumberFormat="1" applyFont="1" applyBorder="1" applyAlignment="1" applyProtection="1">
      <alignment horizontal="center" vertical="center" wrapText="1"/>
    </xf>
    <xf numFmtId="44" fontId="32" fillId="0" borderId="11" xfId="2627" applyFont="1" applyBorder="1" applyAlignment="1" applyProtection="1">
      <alignment horizontal="center" vertical="center" wrapText="1"/>
    </xf>
    <xf numFmtId="44" fontId="43" fillId="46" borderId="42" xfId="2627" applyFont="1" applyFill="1" applyBorder="1" applyAlignment="1" applyProtection="1">
      <alignment horizontal="right" vertical="center"/>
      <protection locked="0"/>
    </xf>
    <xf numFmtId="0" fontId="30" fillId="0" borderId="0" xfId="1538" applyFont="1" applyFill="1" applyProtection="1">
      <protection locked="0"/>
    </xf>
    <xf numFmtId="0" fontId="24" fillId="0" borderId="0" xfId="1523" applyFont="1" applyFill="1" applyAlignment="1" applyProtection="1">
      <alignment vertical="center"/>
      <protection locked="0"/>
    </xf>
    <xf numFmtId="2" fontId="24" fillId="0" borderId="0" xfId="1523" applyNumberFormat="1" applyFont="1" applyFill="1" applyAlignment="1" applyProtection="1">
      <alignment vertical="center"/>
      <protection locked="0"/>
    </xf>
    <xf numFmtId="44" fontId="24" fillId="0" borderId="10" xfId="2627" applyFont="1" applyFill="1" applyBorder="1" applyAlignment="1" applyProtection="1">
      <alignment horizontal="right" vertical="center" wrapText="1"/>
    </xf>
    <xf numFmtId="44" fontId="24" fillId="0" borderId="11" xfId="2627" applyFont="1" applyFill="1" applyBorder="1" applyAlignment="1" applyProtection="1">
      <alignment horizontal="right" vertical="center"/>
    </xf>
    <xf numFmtId="0" fontId="24" fillId="0" borderId="14" xfId="1523" applyFont="1" applyFill="1" applyBorder="1" applyAlignment="1" applyProtection="1">
      <alignment vertical="center"/>
    </xf>
    <xf numFmtId="4" fontId="24" fillId="0" borderId="14" xfId="1523" applyNumberFormat="1" applyFont="1" applyFill="1" applyBorder="1" applyAlignment="1" applyProtection="1">
      <alignment horizontal="right" vertical="center"/>
    </xf>
    <xf numFmtId="0" fontId="32" fillId="0" borderId="11" xfId="1458" applyFont="1" applyBorder="1" applyAlignment="1" applyProtection="1">
      <alignment horizontal="center" vertical="center" wrapText="1"/>
    </xf>
    <xf numFmtId="0" fontId="0" fillId="0" borderId="0" xfId="0" applyProtection="1"/>
    <xf numFmtId="0" fontId="0" fillId="48" borderId="0" xfId="0" applyFill="1" applyProtection="1"/>
    <xf numFmtId="44" fontId="24" fillId="47" borderId="38" xfId="2627" applyFont="1" applyFill="1" applyBorder="1" applyAlignment="1" applyProtection="1">
      <alignment vertical="center"/>
    </xf>
    <xf numFmtId="4" fontId="24" fillId="0" borderId="15" xfId="1523" applyNumberFormat="1" applyFont="1" applyFill="1" applyBorder="1" applyAlignment="1" applyProtection="1">
      <alignment vertical="center"/>
    </xf>
    <xf numFmtId="10" fontId="28" fillId="51" borderId="37" xfId="1523" applyNumberFormat="1" applyFont="1" applyFill="1" applyBorder="1" applyAlignment="1" applyProtection="1">
      <alignment horizontal="left" vertical="center"/>
      <protection locked="0"/>
    </xf>
    <xf numFmtId="10" fontId="28" fillId="51" borderId="16" xfId="1523" applyNumberFormat="1" applyFont="1" applyFill="1" applyBorder="1" applyAlignment="1" applyProtection="1">
      <alignment horizontal="left" vertical="center"/>
      <protection locked="0"/>
    </xf>
    <xf numFmtId="0" fontId="65" fillId="50" borderId="32" xfId="1523" applyFont="1" applyFill="1" applyBorder="1" applyAlignment="1" applyProtection="1">
      <alignment horizontal="center" vertical="center"/>
    </xf>
    <xf numFmtId="0" fontId="66" fillId="49" borderId="43" xfId="1458" applyFont="1" applyFill="1" applyBorder="1" applyAlignment="1" applyProtection="1">
      <alignment horizontal="left" vertical="center" wrapText="1"/>
    </xf>
    <xf numFmtId="0" fontId="66" fillId="49" borderId="34" xfId="1458" applyFont="1" applyFill="1" applyBorder="1" applyAlignment="1" applyProtection="1">
      <alignment horizontal="left" vertical="center" wrapText="1"/>
    </xf>
    <xf numFmtId="0" fontId="66" fillId="49" borderId="44" xfId="1458" applyFont="1" applyFill="1" applyBorder="1" applyAlignment="1" applyProtection="1">
      <alignment horizontal="left" vertical="center" wrapText="1"/>
    </xf>
    <xf numFmtId="0" fontId="66" fillId="49" borderId="12" xfId="1458" applyFont="1" applyFill="1" applyBorder="1" applyAlignment="1" applyProtection="1">
      <alignment horizontal="left" vertical="center" wrapText="1"/>
    </xf>
    <xf numFmtId="0" fontId="66" fillId="49" borderId="0" xfId="1458" applyFont="1" applyFill="1" applyBorder="1" applyAlignment="1" applyProtection="1">
      <alignment horizontal="left" vertical="center" wrapText="1"/>
    </xf>
    <xf numFmtId="0" fontId="66" fillId="49" borderId="13" xfId="1458" applyFont="1" applyFill="1" applyBorder="1" applyAlignment="1" applyProtection="1">
      <alignment horizontal="left" vertical="center" wrapText="1"/>
    </xf>
    <xf numFmtId="0" fontId="69" fillId="48" borderId="43" xfId="1458" applyFont="1" applyFill="1" applyBorder="1" applyAlignment="1" applyProtection="1">
      <alignment horizontal="left" vertical="center" wrapText="1"/>
    </xf>
    <xf numFmtId="0" fontId="69" fillId="48" borderId="34" xfId="1458" applyFont="1" applyFill="1" applyBorder="1" applyAlignment="1" applyProtection="1">
      <alignment horizontal="left" vertical="center" wrapText="1"/>
    </xf>
    <xf numFmtId="0" fontId="69" fillId="48" borderId="44" xfId="1458" applyFont="1" applyFill="1" applyBorder="1" applyAlignment="1" applyProtection="1">
      <alignment horizontal="left" vertical="center" wrapText="1"/>
    </xf>
    <xf numFmtId="0" fontId="69" fillId="48" borderId="12" xfId="1458" applyFont="1" applyFill="1" applyBorder="1" applyAlignment="1" applyProtection="1">
      <alignment horizontal="left" vertical="center" wrapText="1"/>
    </xf>
    <xf numFmtId="0" fontId="69" fillId="48" borderId="0" xfId="1458" applyFont="1" applyFill="1" applyBorder="1" applyAlignment="1" applyProtection="1">
      <alignment horizontal="left" vertical="center" wrapText="1"/>
    </xf>
    <xf numFmtId="0" fontId="69" fillId="48" borderId="13" xfId="1458" applyFont="1" applyFill="1" applyBorder="1" applyAlignment="1" applyProtection="1">
      <alignment horizontal="left" vertical="center" wrapText="1"/>
    </xf>
    <xf numFmtId="0" fontId="69" fillId="48" borderId="15" xfId="1458" applyFont="1" applyFill="1" applyBorder="1" applyAlignment="1" applyProtection="1">
      <alignment horizontal="left" vertical="center" wrapText="1"/>
    </xf>
    <xf numFmtId="0" fontId="69" fillId="48" borderId="31" xfId="1458" applyFont="1" applyFill="1" applyBorder="1" applyAlignment="1" applyProtection="1">
      <alignment horizontal="left" vertical="center" wrapText="1"/>
    </xf>
    <xf numFmtId="0" fontId="69" fillId="48" borderId="16" xfId="1458" applyFont="1" applyFill="1" applyBorder="1" applyAlignment="1" applyProtection="1">
      <alignment horizontal="left" vertical="center" wrapText="1"/>
    </xf>
    <xf numFmtId="0" fontId="28" fillId="35" borderId="43" xfId="1523" applyFont="1" applyFill="1" applyBorder="1" applyAlignment="1" applyProtection="1">
      <alignment horizontal="center" vertical="center" wrapText="1"/>
    </xf>
    <xf numFmtId="0" fontId="28" fillId="35" borderId="34" xfId="1523" applyFont="1" applyFill="1" applyBorder="1" applyAlignment="1" applyProtection="1">
      <alignment horizontal="center" vertical="center" wrapText="1"/>
    </xf>
    <xf numFmtId="0" fontId="28" fillId="35" borderId="44" xfId="1523" applyFont="1" applyFill="1" applyBorder="1" applyAlignment="1" applyProtection="1">
      <alignment horizontal="center" vertical="center" wrapText="1"/>
    </xf>
    <xf numFmtId="0" fontId="28" fillId="35" borderId="15" xfId="1523" applyFont="1" applyFill="1" applyBorder="1" applyAlignment="1" applyProtection="1">
      <alignment horizontal="center" vertical="center" wrapText="1"/>
    </xf>
    <xf numFmtId="0" fontId="28" fillId="35" borderId="31" xfId="1523" applyFont="1" applyFill="1" applyBorder="1" applyAlignment="1" applyProtection="1">
      <alignment horizontal="center" vertical="center" wrapText="1"/>
    </xf>
    <xf numFmtId="0" fontId="28" fillId="35" borderId="16" xfId="1523" applyFont="1" applyFill="1" applyBorder="1" applyAlignment="1" applyProtection="1">
      <alignment horizontal="center" vertical="center" wrapText="1"/>
    </xf>
    <xf numFmtId="0" fontId="62" fillId="48" borderId="32" xfId="1523" applyFont="1" applyFill="1" applyBorder="1" applyAlignment="1" applyProtection="1">
      <alignment horizontal="right" vertical="center"/>
    </xf>
    <xf numFmtId="0" fontId="63" fillId="46" borderId="32" xfId="1523" applyFont="1" applyFill="1" applyBorder="1" applyAlignment="1" applyProtection="1">
      <alignment horizontal="center" vertical="center"/>
      <protection locked="0"/>
    </xf>
    <xf numFmtId="172" fontId="34" fillId="0" borderId="0" xfId="1538" applyNumberFormat="1" applyFont="1" applyFill="1" applyBorder="1" applyAlignment="1" applyProtection="1">
      <alignment horizontal="center" vertical="center"/>
      <protection locked="0"/>
    </xf>
    <xf numFmtId="0" fontId="47" fillId="30" borderId="21" xfId="1458" applyFont="1" applyFill="1" applyBorder="1" applyAlignment="1" applyProtection="1">
      <alignment horizontal="center" vertical="center" wrapText="1"/>
    </xf>
    <xf numFmtId="0" fontId="47" fillId="30" borderId="30" xfId="1458" applyFont="1" applyFill="1" applyBorder="1" applyAlignment="1" applyProtection="1">
      <alignment horizontal="center" vertical="center" wrapText="1"/>
    </xf>
    <xf numFmtId="0" fontId="47" fillId="30" borderId="17" xfId="1458" applyFont="1" applyFill="1" applyBorder="1" applyAlignment="1" applyProtection="1">
      <alignment horizontal="center" vertical="center" wrapText="1"/>
    </xf>
    <xf numFmtId="0" fontId="24" fillId="0" borderId="10" xfId="1523" applyFont="1" applyBorder="1" applyAlignment="1" applyProtection="1">
      <alignment horizontal="center" vertical="center" wrapText="1"/>
    </xf>
    <xf numFmtId="44" fontId="24" fillId="0" borderId="10" xfId="2627" applyFont="1" applyBorder="1" applyAlignment="1" applyProtection="1">
      <alignment horizontal="center" vertical="center" wrapText="1"/>
    </xf>
    <xf numFmtId="1" fontId="24" fillId="37" borderId="12" xfId="1523" applyNumberFormat="1" applyFont="1" applyFill="1" applyBorder="1" applyAlignment="1" applyProtection="1">
      <alignment horizontal="center" vertical="center" wrapText="1"/>
    </xf>
    <xf numFmtId="1" fontId="24" fillId="37" borderId="0" xfId="1523" applyNumberFormat="1" applyFont="1" applyFill="1" applyBorder="1" applyAlignment="1" applyProtection="1">
      <alignment horizontal="center" vertical="center" wrapText="1"/>
    </xf>
    <xf numFmtId="1" fontId="24" fillId="37" borderId="13" xfId="1523" applyNumberFormat="1" applyFont="1" applyFill="1" applyBorder="1" applyAlignment="1" applyProtection="1">
      <alignment horizontal="center" vertical="center" wrapText="1"/>
    </xf>
    <xf numFmtId="44" fontId="24" fillId="37" borderId="11" xfId="2627" applyFont="1" applyFill="1" applyBorder="1" applyAlignment="1" applyProtection="1">
      <alignment horizontal="center" vertical="center" wrapText="1"/>
    </xf>
    <xf numFmtId="0" fontId="28" fillId="29" borderId="11" xfId="1458" applyFont="1" applyFill="1" applyBorder="1" applyAlignment="1" applyProtection="1">
      <alignment horizontal="center" vertical="center"/>
    </xf>
    <xf numFmtId="0" fontId="28" fillId="29" borderId="14" xfId="1458" applyFont="1" applyFill="1" applyBorder="1" applyAlignment="1" applyProtection="1">
      <alignment horizontal="center" vertical="center"/>
    </xf>
    <xf numFmtId="0" fontId="28" fillId="29" borderId="10" xfId="1458" applyFont="1" applyFill="1" applyBorder="1" applyAlignment="1" applyProtection="1">
      <alignment horizontal="center" vertical="center"/>
    </xf>
    <xf numFmtId="0" fontId="28" fillId="29" borderId="33" xfId="1523" applyFont="1" applyFill="1" applyBorder="1" applyAlignment="1" applyProtection="1">
      <alignment horizontal="center" vertical="center"/>
    </xf>
    <xf numFmtId="0" fontId="28" fillId="29" borderId="34" xfId="1523" applyFont="1" applyFill="1" applyBorder="1" applyAlignment="1" applyProtection="1">
      <alignment horizontal="center" vertical="center"/>
    </xf>
    <xf numFmtId="0" fontId="28" fillId="29" borderId="35" xfId="1523" applyFont="1" applyFill="1" applyBorder="1" applyAlignment="1" applyProtection="1">
      <alignment horizontal="center" vertical="center"/>
    </xf>
    <xf numFmtId="0" fontId="28" fillId="29" borderId="12" xfId="1458" applyFont="1" applyFill="1" applyBorder="1" applyAlignment="1" applyProtection="1">
      <alignment horizontal="center" vertical="center"/>
    </xf>
    <xf numFmtId="0" fontId="28" fillId="29" borderId="0" xfId="1458" applyFont="1" applyFill="1" applyBorder="1" applyAlignment="1" applyProtection="1">
      <alignment horizontal="center" vertical="center"/>
    </xf>
    <xf numFmtId="0" fontId="28" fillId="29" borderId="13" xfId="1458" applyFont="1" applyFill="1" applyBorder="1" applyAlignment="1" applyProtection="1">
      <alignment horizontal="center" vertical="center"/>
    </xf>
    <xf numFmtId="0" fontId="28" fillId="29" borderId="12" xfId="1523" applyFont="1" applyFill="1" applyBorder="1" applyAlignment="1" applyProtection="1">
      <alignment horizontal="center" vertical="center" wrapText="1"/>
    </xf>
    <xf numFmtId="0" fontId="28" fillId="29" borderId="0" xfId="1523" applyFont="1" applyFill="1" applyBorder="1" applyAlignment="1" applyProtection="1">
      <alignment horizontal="center" vertical="center" wrapText="1"/>
    </xf>
    <xf numFmtId="0" fontId="28" fillId="29" borderId="13" xfId="1523" applyFont="1" applyFill="1" applyBorder="1" applyAlignment="1" applyProtection="1">
      <alignment horizontal="center" vertical="center" wrapText="1"/>
    </xf>
    <xf numFmtId="1" fontId="24" fillId="37" borderId="11" xfId="1523" applyNumberFormat="1" applyFont="1" applyFill="1" applyBorder="1" applyAlignment="1" applyProtection="1">
      <alignment horizontal="center" vertical="center" wrapText="1"/>
    </xf>
    <xf numFmtId="0" fontId="24" fillId="37" borderId="12" xfId="1523" applyFont="1" applyFill="1" applyBorder="1" applyAlignment="1" applyProtection="1">
      <alignment horizontal="left" vertical="center" wrapText="1"/>
    </xf>
    <xf numFmtId="0" fontId="24" fillId="37" borderId="0" xfId="1523" applyFont="1" applyFill="1" applyBorder="1" applyAlignment="1" applyProtection="1">
      <alignment horizontal="left" vertical="center" wrapText="1"/>
    </xf>
    <xf numFmtId="0" fontId="24" fillId="37" borderId="13" xfId="1523" applyFont="1" applyFill="1" applyBorder="1" applyAlignment="1" applyProtection="1">
      <alignment horizontal="left" vertical="center" wrapText="1"/>
    </xf>
    <xf numFmtId="44" fontId="24" fillId="37" borderId="11" xfId="2627" applyFont="1" applyFill="1" applyBorder="1" applyAlignment="1" applyProtection="1">
      <alignment horizontal="right" vertical="center" wrapText="1"/>
    </xf>
    <xf numFmtId="0" fontId="32" fillId="37" borderId="12" xfId="1523" applyFont="1" applyFill="1" applyBorder="1" applyAlignment="1" applyProtection="1">
      <alignment horizontal="center" vertical="center" wrapText="1"/>
    </xf>
    <xf numFmtId="0" fontId="32" fillId="37" borderId="0" xfId="1523" applyFont="1" applyFill="1" applyBorder="1" applyAlignment="1" applyProtection="1">
      <alignment horizontal="center" vertical="center" wrapText="1"/>
    </xf>
    <xf numFmtId="0" fontId="32" fillId="37" borderId="13" xfId="1523" applyFont="1" applyFill="1" applyBorder="1" applyAlignment="1" applyProtection="1">
      <alignment horizontal="center" vertical="center" wrapText="1"/>
    </xf>
    <xf numFmtId="44" fontId="32" fillId="37" borderId="11" xfId="2627" applyFont="1" applyFill="1" applyBorder="1" applyAlignment="1" applyProtection="1">
      <alignment horizontal="right" vertical="center" wrapText="1"/>
    </xf>
    <xf numFmtId="0" fontId="24" fillId="37" borderId="14" xfId="1523" applyFont="1" applyFill="1" applyBorder="1" applyAlignment="1" applyProtection="1">
      <alignment horizontal="center" vertical="center" wrapText="1"/>
    </xf>
    <xf numFmtId="44" fontId="24" fillId="37" borderId="14" xfId="2627" applyFont="1" applyFill="1" applyBorder="1" applyAlignment="1" applyProtection="1">
      <alignment horizontal="center" vertical="center"/>
    </xf>
    <xf numFmtId="0" fontId="24" fillId="37" borderId="12" xfId="1523" applyFont="1" applyFill="1" applyBorder="1" applyAlignment="1" applyProtection="1">
      <alignment horizontal="center" vertical="center" wrapText="1"/>
    </xf>
    <xf numFmtId="0" fontId="24" fillId="37" borderId="0" xfId="1523" applyFont="1" applyFill="1" applyBorder="1" applyAlignment="1" applyProtection="1">
      <alignment horizontal="center" vertical="center" wrapText="1"/>
    </xf>
    <xf numFmtId="0" fontId="24" fillId="37" borderId="13" xfId="1523" applyFont="1" applyFill="1" applyBorder="1" applyAlignment="1" applyProtection="1">
      <alignment horizontal="center" vertical="center" wrapText="1"/>
    </xf>
    <xf numFmtId="44" fontId="24" fillId="37" borderId="12" xfId="2627" applyFont="1" applyFill="1" applyBorder="1" applyAlignment="1" applyProtection="1">
      <alignment horizontal="center" vertical="center" wrapText="1"/>
    </xf>
    <xf numFmtId="44" fontId="24" fillId="37" borderId="0" xfId="2627" applyFont="1" applyFill="1" applyBorder="1" applyAlignment="1" applyProtection="1">
      <alignment horizontal="center" vertical="center" wrapText="1"/>
    </xf>
    <xf numFmtId="44" fontId="24" fillId="37" borderId="13" xfId="2627" applyFont="1" applyFill="1" applyBorder="1" applyAlignment="1" applyProtection="1">
      <alignment horizontal="center" vertical="center" wrapText="1"/>
    </xf>
    <xf numFmtId="0" fontId="28" fillId="29" borderId="39" xfId="1523" applyFont="1" applyFill="1" applyBorder="1" applyAlignment="1" applyProtection="1">
      <alignment horizontal="center" vertical="center" wrapText="1"/>
    </xf>
    <xf numFmtId="0" fontId="28" fillId="29" borderId="36" xfId="1523" applyFont="1" applyFill="1" applyBorder="1" applyAlignment="1" applyProtection="1">
      <alignment horizontal="right" vertical="center"/>
    </xf>
    <xf numFmtId="0" fontId="28" fillId="29" borderId="14" xfId="1523" applyFont="1" applyFill="1" applyBorder="1" applyAlignment="1" applyProtection="1">
      <alignment horizontal="center" vertical="center" wrapText="1"/>
    </xf>
    <xf numFmtId="0" fontId="28" fillId="29" borderId="15" xfId="1523" applyFont="1" applyFill="1" applyBorder="1" applyAlignment="1" applyProtection="1">
      <alignment horizontal="right" vertical="center"/>
    </xf>
    <xf numFmtId="0" fontId="42" fillId="0" borderId="0" xfId="1522" applyFont="1" applyFill="1" applyBorder="1" applyAlignment="1">
      <alignment horizontal="center" vertical="center"/>
    </xf>
    <xf numFmtId="0" fontId="41" fillId="0" borderId="0" xfId="502" applyFont="1" applyFill="1" applyBorder="1" applyAlignment="1">
      <alignment horizontal="justify" vertical="center" wrapText="1"/>
    </xf>
    <xf numFmtId="0" fontId="42" fillId="0" borderId="0" xfId="1522" applyFont="1" applyFill="1" applyBorder="1" applyAlignment="1" applyProtection="1">
      <alignment horizontal="center" vertical="center"/>
    </xf>
    <xf numFmtId="0" fontId="41" fillId="0" borderId="0" xfId="502" applyFont="1" applyFill="1" applyBorder="1" applyAlignment="1" applyProtection="1">
      <alignment horizontal="justify" vertical="center" wrapText="1"/>
    </xf>
    <xf numFmtId="0" fontId="59" fillId="0" borderId="0" xfId="495" applyFont="1" applyBorder="1" applyAlignment="1" applyProtection="1">
      <alignment horizontal="center" vertical="center"/>
    </xf>
    <xf numFmtId="0" fontId="40" fillId="26" borderId="1" xfId="1458" applyFont="1" applyFill="1" applyBorder="1" applyAlignment="1">
      <alignment horizontal="center" vertical="center"/>
    </xf>
    <xf numFmtId="0" fontId="40" fillId="26" borderId="1" xfId="1458" applyFont="1" applyFill="1" applyBorder="1" applyAlignment="1">
      <alignment horizontal="center" vertical="center" wrapText="1"/>
    </xf>
    <xf numFmtId="0" fontId="40" fillId="0" borderId="18" xfId="1458" applyFont="1" applyBorder="1" applyAlignment="1">
      <alignment horizontal="center" vertical="center" wrapText="1"/>
    </xf>
    <xf numFmtId="0" fontId="40" fillId="0" borderId="19" xfId="1458" applyFont="1" applyBorder="1" applyAlignment="1">
      <alignment horizontal="center" vertical="center" wrapText="1"/>
    </xf>
    <xf numFmtId="0" fontId="40" fillId="0" borderId="1" xfId="1458" applyFont="1" applyBorder="1" applyAlignment="1">
      <alignment horizontal="center" vertical="center"/>
    </xf>
    <xf numFmtId="0" fontId="40" fillId="0" borderId="18" xfId="1458" applyFont="1" applyBorder="1" applyAlignment="1">
      <alignment horizontal="center" vertical="center"/>
    </xf>
    <xf numFmtId="1" fontId="39" fillId="0" borderId="14" xfId="1458" applyNumberFormat="1" applyFont="1" applyBorder="1" applyAlignment="1">
      <alignment horizontal="center" vertical="center" wrapText="1"/>
    </xf>
    <xf numFmtId="168" fontId="39" fillId="0" borderId="14" xfId="77" applyFont="1" applyBorder="1" applyAlignment="1" applyProtection="1">
      <alignment horizontal="center" vertical="center"/>
    </xf>
    <xf numFmtId="0" fontId="39" fillId="0" borderId="15" xfId="1458" applyFont="1" applyBorder="1" applyAlignment="1">
      <alignment horizontal="center" vertical="center"/>
    </xf>
    <xf numFmtId="172" fontId="39" fillId="0" borderId="20" xfId="1458" applyNumberFormat="1" applyFont="1" applyBorder="1" applyAlignment="1">
      <alignment horizontal="center" vertical="center"/>
    </xf>
    <xf numFmtId="172" fontId="39" fillId="0" borderId="14" xfId="77" applyNumberFormat="1" applyFont="1" applyBorder="1" applyAlignment="1" applyProtection="1">
      <alignment horizontal="center" vertical="center"/>
    </xf>
    <xf numFmtId="10" fontId="39" fillId="0" borderId="14" xfId="77" applyNumberFormat="1" applyFont="1" applyBorder="1" applyAlignment="1" applyProtection="1">
      <alignment horizontal="center" vertical="center"/>
    </xf>
    <xf numFmtId="10" fontId="39" fillId="0" borderId="1" xfId="1538" applyNumberFormat="1" applyFont="1" applyBorder="1" applyAlignment="1" applyProtection="1">
      <alignment horizontal="center" vertical="center"/>
    </xf>
    <xf numFmtId="0" fontId="40" fillId="0" borderId="25" xfId="1458" applyFont="1" applyBorder="1" applyAlignment="1">
      <alignment horizontal="center" vertical="center"/>
    </xf>
    <xf numFmtId="172" fontId="40" fillId="0" borderId="25" xfId="1538" applyNumberFormat="1" applyFont="1" applyBorder="1" applyAlignment="1" applyProtection="1">
      <alignment horizontal="center" vertical="center"/>
    </xf>
    <xf numFmtId="0" fontId="40" fillId="0" borderId="20" xfId="1458" applyFont="1" applyBorder="1" applyAlignment="1">
      <alignment horizontal="center" vertical="center"/>
    </xf>
    <xf numFmtId="172" fontId="40" fillId="0" borderId="20" xfId="1538" applyNumberFormat="1" applyFont="1" applyBorder="1" applyAlignment="1" applyProtection="1">
      <alignment horizontal="center" vertical="center"/>
    </xf>
    <xf numFmtId="10" fontId="40" fillId="0" borderId="18" xfId="1458" applyNumberFormat="1" applyFont="1" applyBorder="1" applyAlignment="1">
      <alignment horizontal="center" vertical="center"/>
    </xf>
    <xf numFmtId="10" fontId="40" fillId="0" borderId="1" xfId="1538" applyNumberFormat="1" applyFont="1" applyBorder="1" applyAlignment="1" applyProtection="1">
      <alignment horizontal="center" vertical="center"/>
    </xf>
    <xf numFmtId="172" fontId="40" fillId="0" borderId="1" xfId="1458" applyNumberFormat="1" applyFont="1" applyBorder="1" applyAlignment="1">
      <alignment horizontal="center" vertical="center"/>
    </xf>
  </cellXfs>
  <cellStyles count="2689">
    <cellStyle name="20% - Accent1" xfId="2" xr:uid="{00000000-0005-0000-0000-000000000000}"/>
    <cellStyle name="20% - Accent2" xfId="3" xr:uid="{00000000-0005-0000-0000-000001000000}"/>
    <cellStyle name="20% - Accent3" xfId="4" xr:uid="{00000000-0005-0000-0000-000002000000}"/>
    <cellStyle name="20% - Accent4" xfId="5" xr:uid="{00000000-0005-0000-0000-000003000000}"/>
    <cellStyle name="20% - Accent5" xfId="6" xr:uid="{00000000-0005-0000-0000-000004000000}"/>
    <cellStyle name="20% - Accent5 2" xfId="2629" xr:uid="{00000000-0005-0000-0000-000004000000}"/>
    <cellStyle name="20% - Accent6" xfId="7" xr:uid="{00000000-0005-0000-0000-000005000000}"/>
    <cellStyle name="20% - Accent6 2" xfId="2630" xr:uid="{00000000-0005-0000-0000-000005000000}"/>
    <cellStyle name="20% - Ênfase1 2" xfId="8" xr:uid="{00000000-0005-0000-0000-000006000000}"/>
    <cellStyle name="20% - Ênfase1 2 2" xfId="2631" xr:uid="{00000000-0005-0000-0000-000006000000}"/>
    <cellStyle name="20% - Ênfase2 2" xfId="9" xr:uid="{00000000-0005-0000-0000-000007000000}"/>
    <cellStyle name="20% - Ênfase3 2" xfId="10" xr:uid="{00000000-0005-0000-0000-000008000000}"/>
    <cellStyle name="20% - Ênfase4 2" xfId="11" xr:uid="{00000000-0005-0000-0000-000009000000}"/>
    <cellStyle name="20% - Ênfase4 2 2" xfId="2632" xr:uid="{00000000-0005-0000-0000-000009000000}"/>
    <cellStyle name="20% - Ênfase5 2" xfId="12" xr:uid="{00000000-0005-0000-0000-00000A000000}"/>
    <cellStyle name="20% - Ênfase5 2 2" xfId="2633" xr:uid="{00000000-0005-0000-0000-00000A000000}"/>
    <cellStyle name="20% - Ênfase6 2" xfId="13" xr:uid="{00000000-0005-0000-0000-00000B000000}"/>
    <cellStyle name="40% - Accent1" xfId="14" xr:uid="{00000000-0005-0000-0000-00000C000000}"/>
    <cellStyle name="40% - Accent1 2" xfId="2634" xr:uid="{00000000-0005-0000-0000-00000C000000}"/>
    <cellStyle name="40% - Accent2" xfId="15" xr:uid="{00000000-0005-0000-0000-00000D000000}"/>
    <cellStyle name="40% - Accent3" xfId="16" xr:uid="{00000000-0005-0000-0000-00000E000000}"/>
    <cellStyle name="40% - Accent4" xfId="17" xr:uid="{00000000-0005-0000-0000-00000F000000}"/>
    <cellStyle name="40% - Accent5" xfId="18" xr:uid="{00000000-0005-0000-0000-000010000000}"/>
    <cellStyle name="40% - Accent5 2" xfId="2635" xr:uid="{00000000-0005-0000-0000-000010000000}"/>
    <cellStyle name="40% - Accent6" xfId="19" xr:uid="{00000000-0005-0000-0000-000011000000}"/>
    <cellStyle name="40% - Ênfase1 2" xfId="20" xr:uid="{00000000-0005-0000-0000-000012000000}"/>
    <cellStyle name="40% - Ênfase1 2 2" xfId="2636" xr:uid="{00000000-0005-0000-0000-000012000000}"/>
    <cellStyle name="40% - Ênfase2 2" xfId="21" xr:uid="{00000000-0005-0000-0000-000013000000}"/>
    <cellStyle name="40% - Ênfase3 2" xfId="22" xr:uid="{00000000-0005-0000-0000-000014000000}"/>
    <cellStyle name="40% - Ênfase4 2" xfId="23" xr:uid="{00000000-0005-0000-0000-000015000000}"/>
    <cellStyle name="40% - Ênfase5 2" xfId="24" xr:uid="{00000000-0005-0000-0000-000016000000}"/>
    <cellStyle name="40% - Ênfase5 2 2" xfId="2637" xr:uid="{00000000-0005-0000-0000-000016000000}"/>
    <cellStyle name="40% - Ênfase6 2" xfId="25" xr:uid="{00000000-0005-0000-0000-000017000000}"/>
    <cellStyle name="60% - Accent1" xfId="26" xr:uid="{00000000-0005-0000-0000-000018000000}"/>
    <cellStyle name="60% - Accent1 2" xfId="2638" xr:uid="{00000000-0005-0000-0000-000018000000}"/>
    <cellStyle name="60% - Accent2" xfId="27" xr:uid="{00000000-0005-0000-0000-000019000000}"/>
    <cellStyle name="60% - Accent3" xfId="28" xr:uid="{00000000-0005-0000-0000-00001A000000}"/>
    <cellStyle name="60% - Accent4" xfId="29" xr:uid="{00000000-0005-0000-0000-00001B000000}"/>
    <cellStyle name="60% - Accent4 2" xfId="2639" xr:uid="{00000000-0005-0000-0000-00001B000000}"/>
    <cellStyle name="60% - Accent5" xfId="30" xr:uid="{00000000-0005-0000-0000-00001C000000}"/>
    <cellStyle name="60% - Accent5 2" xfId="2640" xr:uid="{00000000-0005-0000-0000-00001C000000}"/>
    <cellStyle name="60% - Accent6" xfId="31" xr:uid="{00000000-0005-0000-0000-00001D000000}"/>
    <cellStyle name="60% - Ênfase1 2" xfId="32" xr:uid="{00000000-0005-0000-0000-00001E000000}"/>
    <cellStyle name="60% - Ênfase1 2 2" xfId="2641" xr:uid="{00000000-0005-0000-0000-00001E000000}"/>
    <cellStyle name="60% - Ênfase2 2" xfId="33" xr:uid="{00000000-0005-0000-0000-00001F000000}"/>
    <cellStyle name="60% - Ênfase3 2" xfId="34" xr:uid="{00000000-0005-0000-0000-000020000000}"/>
    <cellStyle name="60% - Ênfase4 2" xfId="35" xr:uid="{00000000-0005-0000-0000-000021000000}"/>
    <cellStyle name="60% - Ênfase5 2" xfId="36" xr:uid="{00000000-0005-0000-0000-000022000000}"/>
    <cellStyle name="60% - Ênfase5 2 2" xfId="2642" xr:uid="{00000000-0005-0000-0000-000022000000}"/>
    <cellStyle name="60% - Ênfase6 2" xfId="37" xr:uid="{00000000-0005-0000-0000-000023000000}"/>
    <cellStyle name="Accent1" xfId="38" xr:uid="{00000000-0005-0000-0000-000024000000}"/>
    <cellStyle name="Accent2" xfId="39" xr:uid="{00000000-0005-0000-0000-000025000000}"/>
    <cellStyle name="Accent2 2" xfId="2643" xr:uid="{00000000-0005-0000-0000-000025000000}"/>
    <cellStyle name="Accent3" xfId="40" xr:uid="{00000000-0005-0000-0000-000026000000}"/>
    <cellStyle name="Accent3 2" xfId="2644" xr:uid="{00000000-0005-0000-0000-000026000000}"/>
    <cellStyle name="Accent4" xfId="41" xr:uid="{00000000-0005-0000-0000-000027000000}"/>
    <cellStyle name="Accent4 2" xfId="2645" xr:uid="{00000000-0005-0000-0000-000027000000}"/>
    <cellStyle name="Accent5" xfId="42" xr:uid="{00000000-0005-0000-0000-000028000000}"/>
    <cellStyle name="Accent5 2" xfId="2646" xr:uid="{00000000-0005-0000-0000-000028000000}"/>
    <cellStyle name="Accent6" xfId="43" xr:uid="{00000000-0005-0000-0000-000029000000}"/>
    <cellStyle name="Bad" xfId="2582" xr:uid="{00000000-0005-0000-0000-00002A000000}"/>
    <cellStyle name="Bad 1" xfId="44" xr:uid="{00000000-0005-0000-0000-00002B000000}"/>
    <cellStyle name="Bom 2" xfId="45" xr:uid="{00000000-0005-0000-0000-00002C000000}"/>
    <cellStyle name="Bom 2 2" xfId="2647" xr:uid="{00000000-0005-0000-0000-00002C000000}"/>
    <cellStyle name="cabeçalho de tabela" xfId="46" xr:uid="{00000000-0005-0000-0000-00002D000000}"/>
    <cellStyle name="cabeçalho de tabela 2" xfId="2648" xr:uid="{00000000-0005-0000-0000-00002D000000}"/>
    <cellStyle name="Calculation" xfId="47" xr:uid="{00000000-0005-0000-0000-00002E000000}"/>
    <cellStyle name="Calculation 2" xfId="48" xr:uid="{00000000-0005-0000-0000-00002F000000}"/>
    <cellStyle name="Calculation 3" xfId="49" xr:uid="{00000000-0005-0000-0000-000030000000}"/>
    <cellStyle name="Cálculo 2" xfId="51" xr:uid="{00000000-0005-0000-0000-000031000000}"/>
    <cellStyle name="Cálculo 3" xfId="52" xr:uid="{00000000-0005-0000-0000-000032000000}"/>
    <cellStyle name="Célula de Verificação 2" xfId="53" xr:uid="{00000000-0005-0000-0000-000033000000}"/>
    <cellStyle name="Célula Vinculada 2" xfId="54" xr:uid="{00000000-0005-0000-0000-000034000000}"/>
    <cellStyle name="Check Cell" xfId="50" xr:uid="{00000000-0005-0000-0000-000035000000}"/>
    <cellStyle name="Comma 10 2" xfId="2583" xr:uid="{00000000-0005-0000-0000-000036000000}"/>
    <cellStyle name="Comma 10 2 2" xfId="2584" xr:uid="{00000000-0005-0000-0000-000037000000}"/>
    <cellStyle name="Comma 10 2 2 2" xfId="2653" xr:uid="{00000000-0005-0000-0000-000037000000}"/>
    <cellStyle name="Comma 10 2 3" xfId="2652" xr:uid="{00000000-0005-0000-0000-000036000000}"/>
    <cellStyle name="Ênfase1 2" xfId="2576" xr:uid="{00000000-0005-0000-0000-000038000000}"/>
    <cellStyle name="Ênfase2 2" xfId="2577" xr:uid="{00000000-0005-0000-0000-000039000000}"/>
    <cellStyle name="Ênfase3 2" xfId="2578" xr:uid="{00000000-0005-0000-0000-00003A000000}"/>
    <cellStyle name="Ênfase4 2" xfId="2579" xr:uid="{00000000-0005-0000-0000-00003B000000}"/>
    <cellStyle name="Ênfase5 2" xfId="2580" xr:uid="{00000000-0005-0000-0000-00003C000000}"/>
    <cellStyle name="Ênfase6 2" xfId="2581" xr:uid="{00000000-0005-0000-0000-00003D000000}"/>
    <cellStyle name="Entrada 2" xfId="55" xr:uid="{00000000-0005-0000-0000-00003E000000}"/>
    <cellStyle name="Entrada 3" xfId="56" xr:uid="{00000000-0005-0000-0000-00003F000000}"/>
    <cellStyle name="Euro" xfId="57" xr:uid="{00000000-0005-0000-0000-000040000000}"/>
    <cellStyle name="Explanatory Text" xfId="58" xr:uid="{00000000-0005-0000-0000-000041000000}"/>
    <cellStyle name="Good" xfId="2585" xr:uid="{00000000-0005-0000-0000-000042000000}"/>
    <cellStyle name="Good 2" xfId="59" xr:uid="{00000000-0005-0000-0000-000043000000}"/>
    <cellStyle name="Heading 1" xfId="2586" xr:uid="{00000000-0005-0000-0000-000044000000}"/>
    <cellStyle name="Heading 1 3" xfId="60" xr:uid="{00000000-0005-0000-0000-000045000000}"/>
    <cellStyle name="Heading 2" xfId="2587" xr:uid="{00000000-0005-0000-0000-000046000000}"/>
    <cellStyle name="Heading 2 4" xfId="61" xr:uid="{00000000-0005-0000-0000-000047000000}"/>
    <cellStyle name="Heading 3" xfId="62" xr:uid="{00000000-0005-0000-0000-000048000000}"/>
    <cellStyle name="Heading 4" xfId="63" xr:uid="{00000000-0005-0000-0000-000049000000}"/>
    <cellStyle name="Incorreto 2" xfId="64" xr:uid="{00000000-0005-0000-0000-00004A000000}"/>
    <cellStyle name="Input" xfId="65" xr:uid="{00000000-0005-0000-0000-00004B000000}"/>
    <cellStyle name="Input 2" xfId="66" xr:uid="{00000000-0005-0000-0000-00004C000000}"/>
    <cellStyle name="Input 2 2" xfId="2650" xr:uid="{00000000-0005-0000-0000-00004C000000}"/>
    <cellStyle name="Input 3" xfId="67" xr:uid="{00000000-0005-0000-0000-00004D000000}"/>
    <cellStyle name="Input 3 2" xfId="2651" xr:uid="{00000000-0005-0000-0000-00004D000000}"/>
    <cellStyle name="Input 4" xfId="2649" xr:uid="{00000000-0005-0000-0000-00004B000000}"/>
    <cellStyle name="Linked Cell" xfId="68" xr:uid="{00000000-0005-0000-0000-00004E000000}"/>
    <cellStyle name="Moeda" xfId="2627" builtinId="4"/>
    <cellStyle name="Moeda 2" xfId="69" xr:uid="{00000000-0005-0000-0000-00004F000000}"/>
    <cellStyle name="Moeda 2 2" xfId="70" xr:uid="{00000000-0005-0000-0000-000050000000}"/>
    <cellStyle name="Moeda 3" xfId="71" xr:uid="{00000000-0005-0000-0000-000051000000}"/>
    <cellStyle name="Moeda 3 2" xfId="72" xr:uid="{00000000-0005-0000-0000-000052000000}"/>
    <cellStyle name="Moeda 3 3" xfId="73" xr:uid="{00000000-0005-0000-0000-000053000000}"/>
    <cellStyle name="Moeda 3 3 2" xfId="74" xr:uid="{00000000-0005-0000-0000-000054000000}"/>
    <cellStyle name="Moeda 3 3 2 2" xfId="75" xr:uid="{00000000-0005-0000-0000-000055000000}"/>
    <cellStyle name="Moeda 3 3 3" xfId="76" xr:uid="{00000000-0005-0000-0000-000056000000}"/>
    <cellStyle name="Moeda 4" xfId="77" xr:uid="{00000000-0005-0000-0000-000057000000}"/>
    <cellStyle name="Moeda 5" xfId="78" xr:uid="{00000000-0005-0000-0000-000058000000}"/>
    <cellStyle name="Moeda 5 2" xfId="79" xr:uid="{00000000-0005-0000-0000-000059000000}"/>
    <cellStyle name="Moeda 5 2 2" xfId="80" xr:uid="{00000000-0005-0000-0000-00005A000000}"/>
    <cellStyle name="Moeda 5 3" xfId="81" xr:uid="{00000000-0005-0000-0000-00005B000000}"/>
    <cellStyle name="Moeda 5 4" xfId="82" xr:uid="{00000000-0005-0000-0000-00005C000000}"/>
    <cellStyle name="Moeda 6" xfId="83" xr:uid="{00000000-0005-0000-0000-00005D000000}"/>
    <cellStyle name="Moeda 7" xfId="2588" xr:uid="{00000000-0005-0000-0000-00005E000000}"/>
    <cellStyle name="Moeda 7 2" xfId="2654" xr:uid="{00000000-0005-0000-0000-00005F000000}"/>
    <cellStyle name="Moeda 8" xfId="2628" xr:uid="{00000000-0005-0000-0000-0000890A0000}"/>
    <cellStyle name="Neutra 2" xfId="84" xr:uid="{00000000-0005-0000-0000-00005F000000}"/>
    <cellStyle name="Neutral" xfId="2589" xr:uid="{00000000-0005-0000-0000-000060000000}"/>
    <cellStyle name="Neutral 5" xfId="85" xr:uid="{00000000-0005-0000-0000-000061000000}"/>
    <cellStyle name="Normal" xfId="0" builtinId="0"/>
    <cellStyle name="Normal 10" xfId="86" xr:uid="{00000000-0005-0000-0000-000063000000}"/>
    <cellStyle name="Normal 10 10" xfId="87" xr:uid="{00000000-0005-0000-0000-000064000000}"/>
    <cellStyle name="Normal 10 10 2" xfId="88" xr:uid="{00000000-0005-0000-0000-000065000000}"/>
    <cellStyle name="Normal 10 11" xfId="89" xr:uid="{00000000-0005-0000-0000-000066000000}"/>
    <cellStyle name="Normal 10 2" xfId="90" xr:uid="{00000000-0005-0000-0000-000067000000}"/>
    <cellStyle name="Normal 10 2 10" xfId="91" xr:uid="{00000000-0005-0000-0000-000068000000}"/>
    <cellStyle name="Normal 10 2 2" xfId="92" xr:uid="{00000000-0005-0000-0000-000069000000}"/>
    <cellStyle name="Normal 10 2 2 2" xfId="93" xr:uid="{00000000-0005-0000-0000-00006A000000}"/>
    <cellStyle name="Normal 10 2 2 2 2" xfId="94" xr:uid="{00000000-0005-0000-0000-00006B000000}"/>
    <cellStyle name="Normal 10 2 2 2 2 2" xfId="95" xr:uid="{00000000-0005-0000-0000-00006C000000}"/>
    <cellStyle name="Normal 10 2 2 2 2 2 2" xfId="96" xr:uid="{00000000-0005-0000-0000-00006D000000}"/>
    <cellStyle name="Normal 10 2 2 2 2 3" xfId="97" xr:uid="{00000000-0005-0000-0000-00006E000000}"/>
    <cellStyle name="Normal 10 2 2 2 3" xfId="98" xr:uid="{00000000-0005-0000-0000-00006F000000}"/>
    <cellStyle name="Normal 10 2 2 2 3 2" xfId="99" xr:uid="{00000000-0005-0000-0000-000070000000}"/>
    <cellStyle name="Normal 10 2 2 2 4" xfId="100" xr:uid="{00000000-0005-0000-0000-000071000000}"/>
    <cellStyle name="Normal 10 2 2 3" xfId="101" xr:uid="{00000000-0005-0000-0000-000072000000}"/>
    <cellStyle name="Normal 10 2 2 3 2" xfId="102" xr:uid="{00000000-0005-0000-0000-000073000000}"/>
    <cellStyle name="Normal 10 2 2 3 2 2" xfId="103" xr:uid="{00000000-0005-0000-0000-000074000000}"/>
    <cellStyle name="Normal 10 2 2 3 3" xfId="104" xr:uid="{00000000-0005-0000-0000-000075000000}"/>
    <cellStyle name="Normal 10 2 2 4" xfId="105" xr:uid="{00000000-0005-0000-0000-000076000000}"/>
    <cellStyle name="Normal 10 2 2 4 2" xfId="106" xr:uid="{00000000-0005-0000-0000-000077000000}"/>
    <cellStyle name="Normal 10 2 2 5" xfId="107" xr:uid="{00000000-0005-0000-0000-000078000000}"/>
    <cellStyle name="Normal 10 2 3" xfId="108" xr:uid="{00000000-0005-0000-0000-000079000000}"/>
    <cellStyle name="Normal 10 2 3 2" xfId="109" xr:uid="{00000000-0005-0000-0000-00007A000000}"/>
    <cellStyle name="Normal 10 2 3 2 2" xfId="110" xr:uid="{00000000-0005-0000-0000-00007B000000}"/>
    <cellStyle name="Normal 10 2 3 2 2 2" xfId="111" xr:uid="{00000000-0005-0000-0000-00007C000000}"/>
    <cellStyle name="Normal 10 2 3 2 2 2 2" xfId="112" xr:uid="{00000000-0005-0000-0000-00007D000000}"/>
    <cellStyle name="Normal 10 2 3 2 2 3" xfId="113" xr:uid="{00000000-0005-0000-0000-00007E000000}"/>
    <cellStyle name="Normal 10 2 3 2 3" xfId="114" xr:uid="{00000000-0005-0000-0000-00007F000000}"/>
    <cellStyle name="Normal 10 2 3 2 3 2" xfId="115" xr:uid="{00000000-0005-0000-0000-000080000000}"/>
    <cellStyle name="Normal 10 2 3 2 4" xfId="116" xr:uid="{00000000-0005-0000-0000-000081000000}"/>
    <cellStyle name="Normal 10 2 3 3" xfId="117" xr:uid="{00000000-0005-0000-0000-000082000000}"/>
    <cellStyle name="Normal 10 2 3 3 2" xfId="118" xr:uid="{00000000-0005-0000-0000-000083000000}"/>
    <cellStyle name="Normal 10 2 3 3 2 2" xfId="119" xr:uid="{00000000-0005-0000-0000-000084000000}"/>
    <cellStyle name="Normal 10 2 3 3 3" xfId="120" xr:uid="{00000000-0005-0000-0000-000085000000}"/>
    <cellStyle name="Normal 10 2 3 4" xfId="121" xr:uid="{00000000-0005-0000-0000-000086000000}"/>
    <cellStyle name="Normal 10 2 3 4 2" xfId="122" xr:uid="{00000000-0005-0000-0000-000087000000}"/>
    <cellStyle name="Normal 10 2 3 5" xfId="123" xr:uid="{00000000-0005-0000-0000-000088000000}"/>
    <cellStyle name="Normal 10 2 4" xfId="124" xr:uid="{00000000-0005-0000-0000-000089000000}"/>
    <cellStyle name="Normal 10 2 4 2" xfId="125" xr:uid="{00000000-0005-0000-0000-00008A000000}"/>
    <cellStyle name="Normal 10 2 4 2 2" xfId="126" xr:uid="{00000000-0005-0000-0000-00008B000000}"/>
    <cellStyle name="Normal 10 2 4 2 2 2" xfId="127" xr:uid="{00000000-0005-0000-0000-00008C000000}"/>
    <cellStyle name="Normal 10 2 4 2 2 2 2" xfId="128" xr:uid="{00000000-0005-0000-0000-00008D000000}"/>
    <cellStyle name="Normal 10 2 4 2 2 3" xfId="129" xr:uid="{00000000-0005-0000-0000-00008E000000}"/>
    <cellStyle name="Normal 10 2 4 2 3" xfId="130" xr:uid="{00000000-0005-0000-0000-00008F000000}"/>
    <cellStyle name="Normal 10 2 4 2 3 2" xfId="131" xr:uid="{00000000-0005-0000-0000-000090000000}"/>
    <cellStyle name="Normal 10 2 4 2 4" xfId="132" xr:uid="{00000000-0005-0000-0000-000091000000}"/>
    <cellStyle name="Normal 10 2 4 3" xfId="133" xr:uid="{00000000-0005-0000-0000-000092000000}"/>
    <cellStyle name="Normal 10 2 4 3 2" xfId="134" xr:uid="{00000000-0005-0000-0000-000093000000}"/>
    <cellStyle name="Normal 10 2 4 3 2 2" xfId="135" xr:uid="{00000000-0005-0000-0000-000094000000}"/>
    <cellStyle name="Normal 10 2 4 3 3" xfId="136" xr:uid="{00000000-0005-0000-0000-000095000000}"/>
    <cellStyle name="Normal 10 2 4 4" xfId="137" xr:uid="{00000000-0005-0000-0000-000096000000}"/>
    <cellStyle name="Normal 10 2 4 4 2" xfId="138" xr:uid="{00000000-0005-0000-0000-000097000000}"/>
    <cellStyle name="Normal 10 2 4 5" xfId="139" xr:uid="{00000000-0005-0000-0000-000098000000}"/>
    <cellStyle name="Normal 10 2 5" xfId="140" xr:uid="{00000000-0005-0000-0000-000099000000}"/>
    <cellStyle name="Normal 10 2 5 2" xfId="141" xr:uid="{00000000-0005-0000-0000-00009A000000}"/>
    <cellStyle name="Normal 10 2 5 2 2" xfId="142" xr:uid="{00000000-0005-0000-0000-00009B000000}"/>
    <cellStyle name="Normal 10 2 5 2 2 2" xfId="143" xr:uid="{00000000-0005-0000-0000-00009C000000}"/>
    <cellStyle name="Normal 10 2 5 2 2 2 2" xfId="144" xr:uid="{00000000-0005-0000-0000-00009D000000}"/>
    <cellStyle name="Normal 10 2 5 2 2 3" xfId="145" xr:uid="{00000000-0005-0000-0000-00009E000000}"/>
    <cellStyle name="Normal 10 2 5 2 3" xfId="146" xr:uid="{00000000-0005-0000-0000-00009F000000}"/>
    <cellStyle name="Normal 10 2 5 2 3 2" xfId="147" xr:uid="{00000000-0005-0000-0000-0000A0000000}"/>
    <cellStyle name="Normal 10 2 5 2 4" xfId="148" xr:uid="{00000000-0005-0000-0000-0000A1000000}"/>
    <cellStyle name="Normal 10 2 5 3" xfId="149" xr:uid="{00000000-0005-0000-0000-0000A2000000}"/>
    <cellStyle name="Normal 10 2 5 3 2" xfId="150" xr:uid="{00000000-0005-0000-0000-0000A3000000}"/>
    <cellStyle name="Normal 10 2 5 3 2 2" xfId="151" xr:uid="{00000000-0005-0000-0000-0000A4000000}"/>
    <cellStyle name="Normal 10 2 5 3 3" xfId="152" xr:uid="{00000000-0005-0000-0000-0000A5000000}"/>
    <cellStyle name="Normal 10 2 5 4" xfId="153" xr:uid="{00000000-0005-0000-0000-0000A6000000}"/>
    <cellStyle name="Normal 10 2 5 4 2" xfId="154" xr:uid="{00000000-0005-0000-0000-0000A7000000}"/>
    <cellStyle name="Normal 10 2 5 5" xfId="155" xr:uid="{00000000-0005-0000-0000-0000A8000000}"/>
    <cellStyle name="Normal 10 2 6" xfId="156" xr:uid="{00000000-0005-0000-0000-0000A9000000}"/>
    <cellStyle name="Normal 10 2 6 2" xfId="157" xr:uid="{00000000-0005-0000-0000-0000AA000000}"/>
    <cellStyle name="Normal 10 2 6 2 2" xfId="158" xr:uid="{00000000-0005-0000-0000-0000AB000000}"/>
    <cellStyle name="Normal 10 2 6 2 2 2" xfId="159" xr:uid="{00000000-0005-0000-0000-0000AC000000}"/>
    <cellStyle name="Normal 10 2 6 2 2 2 2" xfId="160" xr:uid="{00000000-0005-0000-0000-0000AD000000}"/>
    <cellStyle name="Normal 10 2 6 2 2 3" xfId="161" xr:uid="{00000000-0005-0000-0000-0000AE000000}"/>
    <cellStyle name="Normal 10 2 6 2 3" xfId="162" xr:uid="{00000000-0005-0000-0000-0000AF000000}"/>
    <cellStyle name="Normal 10 2 6 2 3 2" xfId="163" xr:uid="{00000000-0005-0000-0000-0000B0000000}"/>
    <cellStyle name="Normal 10 2 6 2 4" xfId="164" xr:uid="{00000000-0005-0000-0000-0000B1000000}"/>
    <cellStyle name="Normal 10 2 6 3" xfId="165" xr:uid="{00000000-0005-0000-0000-0000B2000000}"/>
    <cellStyle name="Normal 10 2 6 3 2" xfId="166" xr:uid="{00000000-0005-0000-0000-0000B3000000}"/>
    <cellStyle name="Normal 10 2 6 3 2 2" xfId="167" xr:uid="{00000000-0005-0000-0000-0000B4000000}"/>
    <cellStyle name="Normal 10 2 6 3 3" xfId="168" xr:uid="{00000000-0005-0000-0000-0000B5000000}"/>
    <cellStyle name="Normal 10 2 6 4" xfId="169" xr:uid="{00000000-0005-0000-0000-0000B6000000}"/>
    <cellStyle name="Normal 10 2 6 4 2" xfId="170" xr:uid="{00000000-0005-0000-0000-0000B7000000}"/>
    <cellStyle name="Normal 10 2 6 5" xfId="171" xr:uid="{00000000-0005-0000-0000-0000B8000000}"/>
    <cellStyle name="Normal 10 2 7" xfId="172" xr:uid="{00000000-0005-0000-0000-0000B9000000}"/>
    <cellStyle name="Normal 10 2 7 2" xfId="173" xr:uid="{00000000-0005-0000-0000-0000BA000000}"/>
    <cellStyle name="Normal 10 2 7 2 2" xfId="174" xr:uid="{00000000-0005-0000-0000-0000BB000000}"/>
    <cellStyle name="Normal 10 2 7 2 2 2" xfId="175" xr:uid="{00000000-0005-0000-0000-0000BC000000}"/>
    <cellStyle name="Normal 10 2 7 2 3" xfId="176" xr:uid="{00000000-0005-0000-0000-0000BD000000}"/>
    <cellStyle name="Normal 10 2 7 3" xfId="177" xr:uid="{00000000-0005-0000-0000-0000BE000000}"/>
    <cellStyle name="Normal 10 2 7 3 2" xfId="178" xr:uid="{00000000-0005-0000-0000-0000BF000000}"/>
    <cellStyle name="Normal 10 2 7 4" xfId="179" xr:uid="{00000000-0005-0000-0000-0000C0000000}"/>
    <cellStyle name="Normal 10 2 8" xfId="180" xr:uid="{00000000-0005-0000-0000-0000C1000000}"/>
    <cellStyle name="Normal 10 2 8 2" xfId="181" xr:uid="{00000000-0005-0000-0000-0000C2000000}"/>
    <cellStyle name="Normal 10 2 8 2 2" xfId="182" xr:uid="{00000000-0005-0000-0000-0000C3000000}"/>
    <cellStyle name="Normal 10 2 8 3" xfId="183" xr:uid="{00000000-0005-0000-0000-0000C4000000}"/>
    <cellStyle name="Normal 10 2 9" xfId="184" xr:uid="{00000000-0005-0000-0000-0000C5000000}"/>
    <cellStyle name="Normal 10 2 9 2" xfId="185" xr:uid="{00000000-0005-0000-0000-0000C6000000}"/>
    <cellStyle name="Normal 10 3" xfId="186" xr:uid="{00000000-0005-0000-0000-0000C7000000}"/>
    <cellStyle name="Normal 10 3 2" xfId="187" xr:uid="{00000000-0005-0000-0000-0000C8000000}"/>
    <cellStyle name="Normal 10 3 2 2" xfId="188" xr:uid="{00000000-0005-0000-0000-0000C9000000}"/>
    <cellStyle name="Normal 10 3 2 2 2" xfId="189" xr:uid="{00000000-0005-0000-0000-0000CA000000}"/>
    <cellStyle name="Normal 10 3 2 2 2 2" xfId="190" xr:uid="{00000000-0005-0000-0000-0000CB000000}"/>
    <cellStyle name="Normal 10 3 2 2 3" xfId="191" xr:uid="{00000000-0005-0000-0000-0000CC000000}"/>
    <cellStyle name="Normal 10 3 2 3" xfId="192" xr:uid="{00000000-0005-0000-0000-0000CD000000}"/>
    <cellStyle name="Normal 10 3 2 3 2" xfId="193" xr:uid="{00000000-0005-0000-0000-0000CE000000}"/>
    <cellStyle name="Normal 10 3 2 4" xfId="194" xr:uid="{00000000-0005-0000-0000-0000CF000000}"/>
    <cellStyle name="Normal 10 3 3" xfId="195" xr:uid="{00000000-0005-0000-0000-0000D0000000}"/>
    <cellStyle name="Normal 10 3 3 2" xfId="196" xr:uid="{00000000-0005-0000-0000-0000D1000000}"/>
    <cellStyle name="Normal 10 3 3 2 2" xfId="197" xr:uid="{00000000-0005-0000-0000-0000D2000000}"/>
    <cellStyle name="Normal 10 3 3 3" xfId="198" xr:uid="{00000000-0005-0000-0000-0000D3000000}"/>
    <cellStyle name="Normal 10 3 4" xfId="199" xr:uid="{00000000-0005-0000-0000-0000D4000000}"/>
    <cellStyle name="Normal 10 3 4 2" xfId="200" xr:uid="{00000000-0005-0000-0000-0000D5000000}"/>
    <cellStyle name="Normal 10 3 5" xfId="201" xr:uid="{00000000-0005-0000-0000-0000D6000000}"/>
    <cellStyle name="Normal 10 4" xfId="202" xr:uid="{00000000-0005-0000-0000-0000D7000000}"/>
    <cellStyle name="Normal 10 4 2" xfId="203" xr:uid="{00000000-0005-0000-0000-0000D8000000}"/>
    <cellStyle name="Normal 10 4 2 2" xfId="204" xr:uid="{00000000-0005-0000-0000-0000D9000000}"/>
    <cellStyle name="Normal 10 4 2 2 2" xfId="205" xr:uid="{00000000-0005-0000-0000-0000DA000000}"/>
    <cellStyle name="Normal 10 4 2 2 2 2" xfId="206" xr:uid="{00000000-0005-0000-0000-0000DB000000}"/>
    <cellStyle name="Normal 10 4 2 2 3" xfId="207" xr:uid="{00000000-0005-0000-0000-0000DC000000}"/>
    <cellStyle name="Normal 10 4 2 3" xfId="208" xr:uid="{00000000-0005-0000-0000-0000DD000000}"/>
    <cellStyle name="Normal 10 4 2 3 2" xfId="209" xr:uid="{00000000-0005-0000-0000-0000DE000000}"/>
    <cellStyle name="Normal 10 4 2 4" xfId="210" xr:uid="{00000000-0005-0000-0000-0000DF000000}"/>
    <cellStyle name="Normal 10 4 3" xfId="211" xr:uid="{00000000-0005-0000-0000-0000E0000000}"/>
    <cellStyle name="Normal 10 4 3 2" xfId="212" xr:uid="{00000000-0005-0000-0000-0000E1000000}"/>
    <cellStyle name="Normal 10 4 3 2 2" xfId="213" xr:uid="{00000000-0005-0000-0000-0000E2000000}"/>
    <cellStyle name="Normal 10 4 3 3" xfId="214" xr:uid="{00000000-0005-0000-0000-0000E3000000}"/>
    <cellStyle name="Normal 10 4 4" xfId="215" xr:uid="{00000000-0005-0000-0000-0000E4000000}"/>
    <cellStyle name="Normal 10 4 4 2" xfId="216" xr:uid="{00000000-0005-0000-0000-0000E5000000}"/>
    <cellStyle name="Normal 10 4 5" xfId="217" xr:uid="{00000000-0005-0000-0000-0000E6000000}"/>
    <cellStyle name="Normal 10 5" xfId="218" xr:uid="{00000000-0005-0000-0000-0000E7000000}"/>
    <cellStyle name="Normal 10 5 2" xfId="219" xr:uid="{00000000-0005-0000-0000-0000E8000000}"/>
    <cellStyle name="Normal 10 5 2 2" xfId="220" xr:uid="{00000000-0005-0000-0000-0000E9000000}"/>
    <cellStyle name="Normal 10 5 2 2 2" xfId="221" xr:uid="{00000000-0005-0000-0000-0000EA000000}"/>
    <cellStyle name="Normal 10 5 2 2 2 2" xfId="222" xr:uid="{00000000-0005-0000-0000-0000EB000000}"/>
    <cellStyle name="Normal 10 5 2 2 3" xfId="223" xr:uid="{00000000-0005-0000-0000-0000EC000000}"/>
    <cellStyle name="Normal 10 5 2 3" xfId="224" xr:uid="{00000000-0005-0000-0000-0000ED000000}"/>
    <cellStyle name="Normal 10 5 2 3 2" xfId="225" xr:uid="{00000000-0005-0000-0000-0000EE000000}"/>
    <cellStyle name="Normal 10 5 2 4" xfId="226" xr:uid="{00000000-0005-0000-0000-0000EF000000}"/>
    <cellStyle name="Normal 10 5 3" xfId="227" xr:uid="{00000000-0005-0000-0000-0000F0000000}"/>
    <cellStyle name="Normal 10 5 3 2" xfId="228" xr:uid="{00000000-0005-0000-0000-0000F1000000}"/>
    <cellStyle name="Normal 10 5 3 2 2" xfId="229" xr:uid="{00000000-0005-0000-0000-0000F2000000}"/>
    <cellStyle name="Normal 10 5 3 3" xfId="230" xr:uid="{00000000-0005-0000-0000-0000F3000000}"/>
    <cellStyle name="Normal 10 5 4" xfId="231" xr:uid="{00000000-0005-0000-0000-0000F4000000}"/>
    <cellStyle name="Normal 10 5 4 2" xfId="232" xr:uid="{00000000-0005-0000-0000-0000F5000000}"/>
    <cellStyle name="Normal 10 5 5" xfId="233" xr:uid="{00000000-0005-0000-0000-0000F6000000}"/>
    <cellStyle name="Normal 10 6" xfId="234" xr:uid="{00000000-0005-0000-0000-0000F7000000}"/>
    <cellStyle name="Normal 10 6 2" xfId="235" xr:uid="{00000000-0005-0000-0000-0000F8000000}"/>
    <cellStyle name="Normal 10 6 2 2" xfId="236" xr:uid="{00000000-0005-0000-0000-0000F9000000}"/>
    <cellStyle name="Normal 10 6 2 2 2" xfId="237" xr:uid="{00000000-0005-0000-0000-0000FA000000}"/>
    <cellStyle name="Normal 10 6 2 2 2 2" xfId="238" xr:uid="{00000000-0005-0000-0000-0000FB000000}"/>
    <cellStyle name="Normal 10 6 2 2 3" xfId="239" xr:uid="{00000000-0005-0000-0000-0000FC000000}"/>
    <cellStyle name="Normal 10 6 2 3" xfId="240" xr:uid="{00000000-0005-0000-0000-0000FD000000}"/>
    <cellStyle name="Normal 10 6 2 3 2" xfId="241" xr:uid="{00000000-0005-0000-0000-0000FE000000}"/>
    <cellStyle name="Normal 10 6 2 4" xfId="242" xr:uid="{00000000-0005-0000-0000-0000FF000000}"/>
    <cellStyle name="Normal 10 6 3" xfId="243" xr:uid="{00000000-0005-0000-0000-000000010000}"/>
    <cellStyle name="Normal 10 6 3 2" xfId="244" xr:uid="{00000000-0005-0000-0000-000001010000}"/>
    <cellStyle name="Normal 10 6 3 2 2" xfId="245" xr:uid="{00000000-0005-0000-0000-000002010000}"/>
    <cellStyle name="Normal 10 6 3 3" xfId="246" xr:uid="{00000000-0005-0000-0000-000003010000}"/>
    <cellStyle name="Normal 10 6 4" xfId="247" xr:uid="{00000000-0005-0000-0000-000004010000}"/>
    <cellStyle name="Normal 10 6 4 2" xfId="248" xr:uid="{00000000-0005-0000-0000-000005010000}"/>
    <cellStyle name="Normal 10 6 5" xfId="249" xr:uid="{00000000-0005-0000-0000-000006010000}"/>
    <cellStyle name="Normal 10 7" xfId="250" xr:uid="{00000000-0005-0000-0000-000007010000}"/>
    <cellStyle name="Normal 10 7 2" xfId="251" xr:uid="{00000000-0005-0000-0000-000008010000}"/>
    <cellStyle name="Normal 10 7 2 2" xfId="252" xr:uid="{00000000-0005-0000-0000-000009010000}"/>
    <cellStyle name="Normal 10 7 2 2 2" xfId="253" xr:uid="{00000000-0005-0000-0000-00000A010000}"/>
    <cellStyle name="Normal 10 7 2 2 2 2" xfId="254" xr:uid="{00000000-0005-0000-0000-00000B010000}"/>
    <cellStyle name="Normal 10 7 2 2 3" xfId="255" xr:uid="{00000000-0005-0000-0000-00000C010000}"/>
    <cellStyle name="Normal 10 7 2 3" xfId="256" xr:uid="{00000000-0005-0000-0000-00000D010000}"/>
    <cellStyle name="Normal 10 7 2 3 2" xfId="257" xr:uid="{00000000-0005-0000-0000-00000E010000}"/>
    <cellStyle name="Normal 10 7 2 4" xfId="258" xr:uid="{00000000-0005-0000-0000-00000F010000}"/>
    <cellStyle name="Normal 10 7 3" xfId="259" xr:uid="{00000000-0005-0000-0000-000010010000}"/>
    <cellStyle name="Normal 10 7 3 2" xfId="260" xr:uid="{00000000-0005-0000-0000-000011010000}"/>
    <cellStyle name="Normal 10 7 3 2 2" xfId="261" xr:uid="{00000000-0005-0000-0000-000012010000}"/>
    <cellStyle name="Normal 10 7 3 3" xfId="262" xr:uid="{00000000-0005-0000-0000-000013010000}"/>
    <cellStyle name="Normal 10 7 4" xfId="263" xr:uid="{00000000-0005-0000-0000-000014010000}"/>
    <cellStyle name="Normal 10 7 4 2" xfId="264" xr:uid="{00000000-0005-0000-0000-000015010000}"/>
    <cellStyle name="Normal 10 7 5" xfId="265" xr:uid="{00000000-0005-0000-0000-000016010000}"/>
    <cellStyle name="Normal 10 8" xfId="266" xr:uid="{00000000-0005-0000-0000-000017010000}"/>
    <cellStyle name="Normal 10 8 2" xfId="267" xr:uid="{00000000-0005-0000-0000-000018010000}"/>
    <cellStyle name="Normal 10 8 2 2" xfId="268" xr:uid="{00000000-0005-0000-0000-000019010000}"/>
    <cellStyle name="Normal 10 8 2 2 2" xfId="269" xr:uid="{00000000-0005-0000-0000-00001A010000}"/>
    <cellStyle name="Normal 10 8 2 3" xfId="270" xr:uid="{00000000-0005-0000-0000-00001B010000}"/>
    <cellStyle name="Normal 10 8 3" xfId="271" xr:uid="{00000000-0005-0000-0000-00001C010000}"/>
    <cellStyle name="Normal 10 8 3 2" xfId="272" xr:uid="{00000000-0005-0000-0000-00001D010000}"/>
    <cellStyle name="Normal 10 8 4" xfId="273" xr:uid="{00000000-0005-0000-0000-00001E010000}"/>
    <cellStyle name="Normal 10 9" xfId="274" xr:uid="{00000000-0005-0000-0000-00001F010000}"/>
    <cellStyle name="Normal 10 9 2" xfId="275" xr:uid="{00000000-0005-0000-0000-000020010000}"/>
    <cellStyle name="Normal 10 9 2 2" xfId="276" xr:uid="{00000000-0005-0000-0000-000021010000}"/>
    <cellStyle name="Normal 10 9 3" xfId="277" xr:uid="{00000000-0005-0000-0000-000022010000}"/>
    <cellStyle name="Normal 11" xfId="278" xr:uid="{00000000-0005-0000-0000-000023010000}"/>
    <cellStyle name="Normal 11 10" xfId="279" xr:uid="{00000000-0005-0000-0000-000024010000}"/>
    <cellStyle name="Normal 11 10 2" xfId="280" xr:uid="{00000000-0005-0000-0000-000025010000}"/>
    <cellStyle name="Normal 11 10 2 2" xfId="281" xr:uid="{00000000-0005-0000-0000-000026010000}"/>
    <cellStyle name="Normal 11 10 2 2 2" xfId="282" xr:uid="{00000000-0005-0000-0000-000027010000}"/>
    <cellStyle name="Normal 11 10 2 2 2 2" xfId="283" xr:uid="{00000000-0005-0000-0000-000028010000}"/>
    <cellStyle name="Normal 11 10 2 2 3" xfId="284" xr:uid="{00000000-0005-0000-0000-000029010000}"/>
    <cellStyle name="Normal 11 10 2 3" xfId="285" xr:uid="{00000000-0005-0000-0000-00002A010000}"/>
    <cellStyle name="Normal 11 10 2 3 2" xfId="286" xr:uid="{00000000-0005-0000-0000-00002B010000}"/>
    <cellStyle name="Normal 11 10 2 4" xfId="287" xr:uid="{00000000-0005-0000-0000-00002C010000}"/>
    <cellStyle name="Normal 11 10 3" xfId="288" xr:uid="{00000000-0005-0000-0000-00002D010000}"/>
    <cellStyle name="Normal 11 10 3 2" xfId="289" xr:uid="{00000000-0005-0000-0000-00002E010000}"/>
    <cellStyle name="Normal 11 10 3 2 2" xfId="290" xr:uid="{00000000-0005-0000-0000-00002F010000}"/>
    <cellStyle name="Normal 11 10 3 3" xfId="291" xr:uid="{00000000-0005-0000-0000-000030010000}"/>
    <cellStyle name="Normal 11 10 4" xfId="292" xr:uid="{00000000-0005-0000-0000-000031010000}"/>
    <cellStyle name="Normal 11 10 4 2" xfId="293" xr:uid="{00000000-0005-0000-0000-000032010000}"/>
    <cellStyle name="Normal 11 10 5" xfId="294" xr:uid="{00000000-0005-0000-0000-000033010000}"/>
    <cellStyle name="Normal 11 11" xfId="295" xr:uid="{00000000-0005-0000-0000-000034010000}"/>
    <cellStyle name="Normal 11 11 2" xfId="296" xr:uid="{00000000-0005-0000-0000-000035010000}"/>
    <cellStyle name="Normal 11 11 2 2" xfId="297" xr:uid="{00000000-0005-0000-0000-000036010000}"/>
    <cellStyle name="Normal 11 11 2 2 2" xfId="298" xr:uid="{00000000-0005-0000-0000-000037010000}"/>
    <cellStyle name="Normal 11 11 2 2 2 2" xfId="299" xr:uid="{00000000-0005-0000-0000-000038010000}"/>
    <cellStyle name="Normal 11 11 2 2 3" xfId="300" xr:uid="{00000000-0005-0000-0000-000039010000}"/>
    <cellStyle name="Normal 11 11 2 3" xfId="301" xr:uid="{00000000-0005-0000-0000-00003A010000}"/>
    <cellStyle name="Normal 11 11 2 3 2" xfId="302" xr:uid="{00000000-0005-0000-0000-00003B010000}"/>
    <cellStyle name="Normal 11 11 2 4" xfId="303" xr:uid="{00000000-0005-0000-0000-00003C010000}"/>
    <cellStyle name="Normal 11 11 3" xfId="304" xr:uid="{00000000-0005-0000-0000-00003D010000}"/>
    <cellStyle name="Normal 11 11 3 2" xfId="305" xr:uid="{00000000-0005-0000-0000-00003E010000}"/>
    <cellStyle name="Normal 11 11 3 2 2" xfId="306" xr:uid="{00000000-0005-0000-0000-00003F010000}"/>
    <cellStyle name="Normal 11 11 3 3" xfId="307" xr:uid="{00000000-0005-0000-0000-000040010000}"/>
    <cellStyle name="Normal 11 11 4" xfId="308" xr:uid="{00000000-0005-0000-0000-000041010000}"/>
    <cellStyle name="Normal 11 11 4 2" xfId="309" xr:uid="{00000000-0005-0000-0000-000042010000}"/>
    <cellStyle name="Normal 11 11 5" xfId="310" xr:uid="{00000000-0005-0000-0000-000043010000}"/>
    <cellStyle name="Normal 11 12" xfId="311" xr:uid="{00000000-0005-0000-0000-000044010000}"/>
    <cellStyle name="Normal 11 12 10" xfId="312" xr:uid="{00000000-0005-0000-0000-000045010000}"/>
    <cellStyle name="Normal 11 12 10 2" xfId="313" xr:uid="{00000000-0005-0000-0000-000046010000}"/>
    <cellStyle name="Normal 11 12 10 2 2" xfId="314" xr:uid="{00000000-0005-0000-0000-000047010000}"/>
    <cellStyle name="Normal 11 12 10 3" xfId="315" xr:uid="{00000000-0005-0000-0000-000048010000}"/>
    <cellStyle name="Normal 11 12 11" xfId="316" xr:uid="{00000000-0005-0000-0000-000049010000}"/>
    <cellStyle name="Normal 11 12 11 2" xfId="317" xr:uid="{00000000-0005-0000-0000-00004A010000}"/>
    <cellStyle name="Normal 11 12 11 2 2" xfId="318" xr:uid="{00000000-0005-0000-0000-00004B010000}"/>
    <cellStyle name="Normal 11 12 11 2 3" xfId="319" xr:uid="{00000000-0005-0000-0000-00004C010000}"/>
    <cellStyle name="Normal 11 12 11 3" xfId="320" xr:uid="{00000000-0005-0000-0000-00004D010000}"/>
    <cellStyle name="Normal 11 12 11 4" xfId="321" xr:uid="{00000000-0005-0000-0000-00004E010000}"/>
    <cellStyle name="Normal 11 12 11 4 2" xfId="322" xr:uid="{00000000-0005-0000-0000-00004F010000}"/>
    <cellStyle name="Normal 11 12 11 4 2 2" xfId="323" xr:uid="{00000000-0005-0000-0000-000050010000}"/>
    <cellStyle name="Normal 11 12 11 4 2 2 2" xfId="324" xr:uid="{00000000-0005-0000-0000-000051010000}"/>
    <cellStyle name="Normal 11 12 12" xfId="325" xr:uid="{00000000-0005-0000-0000-000052010000}"/>
    <cellStyle name="Normal 11 12 13" xfId="326" xr:uid="{00000000-0005-0000-0000-000053010000}"/>
    <cellStyle name="Normal 11 12 2" xfId="327" xr:uid="{00000000-0005-0000-0000-000054010000}"/>
    <cellStyle name="Normal 11 12 2 2" xfId="328" xr:uid="{00000000-0005-0000-0000-000055010000}"/>
    <cellStyle name="Normal 11 12 2 2 2" xfId="329" xr:uid="{00000000-0005-0000-0000-000056010000}"/>
    <cellStyle name="Normal 11 12 2 2 2 2" xfId="330" xr:uid="{00000000-0005-0000-0000-000057010000}"/>
    <cellStyle name="Normal 11 12 2 2 2 2 2" xfId="331" xr:uid="{00000000-0005-0000-0000-000058010000}"/>
    <cellStyle name="Normal 11 12 2 2 2 3" xfId="332" xr:uid="{00000000-0005-0000-0000-000059010000}"/>
    <cellStyle name="Normal 11 12 2 2 3" xfId="333" xr:uid="{00000000-0005-0000-0000-00005A010000}"/>
    <cellStyle name="Normal 11 12 2 2 3 2" xfId="334" xr:uid="{00000000-0005-0000-0000-00005B010000}"/>
    <cellStyle name="Normal 11 12 2 2 4" xfId="335" xr:uid="{00000000-0005-0000-0000-00005C010000}"/>
    <cellStyle name="Normal 11 12 2 3" xfId="336" xr:uid="{00000000-0005-0000-0000-00005D010000}"/>
    <cellStyle name="Normal 11 12 2 3 2" xfId="337" xr:uid="{00000000-0005-0000-0000-00005E010000}"/>
    <cellStyle name="Normal 11 12 2 3 2 2" xfId="338" xr:uid="{00000000-0005-0000-0000-00005F010000}"/>
    <cellStyle name="Normal 11 12 2 3 3" xfId="339" xr:uid="{00000000-0005-0000-0000-000060010000}"/>
    <cellStyle name="Normal 11 12 2 4" xfId="340" xr:uid="{00000000-0005-0000-0000-000061010000}"/>
    <cellStyle name="Normal 11 12 2 4 2" xfId="341" xr:uid="{00000000-0005-0000-0000-000062010000}"/>
    <cellStyle name="Normal 11 12 2 5" xfId="342" xr:uid="{00000000-0005-0000-0000-000063010000}"/>
    <cellStyle name="Normal 11 12 3" xfId="343" xr:uid="{00000000-0005-0000-0000-000064010000}"/>
    <cellStyle name="Normal 11 12 3 2" xfId="344" xr:uid="{00000000-0005-0000-0000-000065010000}"/>
    <cellStyle name="Normal 11 12 3 2 2" xfId="345" xr:uid="{00000000-0005-0000-0000-000066010000}"/>
    <cellStyle name="Normal 11 12 3 2 2 2" xfId="346" xr:uid="{00000000-0005-0000-0000-000067010000}"/>
    <cellStyle name="Normal 11 12 3 2 3" xfId="347" xr:uid="{00000000-0005-0000-0000-000068010000}"/>
    <cellStyle name="Normal 11 12 3 2 4" xfId="348" xr:uid="{00000000-0005-0000-0000-000069010000}"/>
    <cellStyle name="Normal 11 12 3 2 5" xfId="349" xr:uid="{00000000-0005-0000-0000-00006A010000}"/>
    <cellStyle name="Normal 11 12 3 3" xfId="350" xr:uid="{00000000-0005-0000-0000-00006B010000}"/>
    <cellStyle name="Normal 11 12 3 3 2" xfId="351" xr:uid="{00000000-0005-0000-0000-00006C010000}"/>
    <cellStyle name="Normal 11 12 3 4" xfId="352" xr:uid="{00000000-0005-0000-0000-00006D010000}"/>
    <cellStyle name="Normal 11 12 4" xfId="353" xr:uid="{00000000-0005-0000-0000-00006E010000}"/>
    <cellStyle name="Normal 11 12 4 2" xfId="354" xr:uid="{00000000-0005-0000-0000-00006F010000}"/>
    <cellStyle name="Normal 11 12 4 2 10" xfId="355" xr:uid="{00000000-0005-0000-0000-000070010000}"/>
    <cellStyle name="Normal 11 12 4 2 11" xfId="356" xr:uid="{00000000-0005-0000-0000-000071010000}"/>
    <cellStyle name="Normal 11 12 4 2 12" xfId="2590" xr:uid="{00000000-0005-0000-0000-000072010000}"/>
    <cellStyle name="Normal 11 12 4 2 12 2" xfId="2655" xr:uid="{00000000-0005-0000-0000-000073010000}"/>
    <cellStyle name="Normal 11 12 4 2 2" xfId="357" xr:uid="{00000000-0005-0000-0000-000073010000}"/>
    <cellStyle name="Normal 11 12 4 2 2 2" xfId="358" xr:uid="{00000000-0005-0000-0000-000074010000}"/>
    <cellStyle name="Normal 11 12 4 2 3" xfId="359" xr:uid="{00000000-0005-0000-0000-000075010000}"/>
    <cellStyle name="Normal 11 12 4 2 3 2" xfId="360" xr:uid="{00000000-0005-0000-0000-000076010000}"/>
    <cellStyle name="Normal 11 12 4 2 3 3" xfId="361" xr:uid="{00000000-0005-0000-0000-000077010000}"/>
    <cellStyle name="Normal 11 12 4 2 3 3 2" xfId="2591" xr:uid="{00000000-0005-0000-0000-000078010000}"/>
    <cellStyle name="Normal 11 12 4 2 3 3 2 2" xfId="2656" xr:uid="{00000000-0005-0000-0000-000079010000}"/>
    <cellStyle name="Normal 11 12 4 2 4" xfId="362" xr:uid="{00000000-0005-0000-0000-000079010000}"/>
    <cellStyle name="Normal 11 12 4 2 4 2" xfId="363" xr:uid="{00000000-0005-0000-0000-00007A010000}"/>
    <cellStyle name="Normal 11 12 4 2 4 3" xfId="364" xr:uid="{00000000-0005-0000-0000-00007B010000}"/>
    <cellStyle name="Normal 11 12 4 2 4 4" xfId="365" xr:uid="{00000000-0005-0000-0000-00007C010000}"/>
    <cellStyle name="Normal 11 12 4 2 5" xfId="366" xr:uid="{00000000-0005-0000-0000-00007D010000}"/>
    <cellStyle name="Normal 11 12 4 2 6" xfId="367" xr:uid="{00000000-0005-0000-0000-00007E010000}"/>
    <cellStyle name="Normal 11 12 4 2 6 2" xfId="368" xr:uid="{00000000-0005-0000-0000-00007F010000}"/>
    <cellStyle name="Normal 11 12 4 2 6 2 2" xfId="369" xr:uid="{00000000-0005-0000-0000-000080010000}"/>
    <cellStyle name="Normal 11 12 4 2 7" xfId="370" xr:uid="{00000000-0005-0000-0000-000081010000}"/>
    <cellStyle name="Normal 11 12 4 2 8" xfId="371" xr:uid="{00000000-0005-0000-0000-000082010000}"/>
    <cellStyle name="Normal 11 12 4 2 9" xfId="372" xr:uid="{00000000-0005-0000-0000-000083010000}"/>
    <cellStyle name="Normal 11 12 4 2 9 2" xfId="2592" xr:uid="{00000000-0005-0000-0000-000084010000}"/>
    <cellStyle name="Normal 11 12 4 2 9 2 2" xfId="2683" xr:uid="{00000000-0005-0000-0000-000086010000}"/>
    <cellStyle name="Normal 11 12 4 2 9 2 2 2" xfId="2684" xr:uid="{00000000-0005-0000-0000-000087010000}"/>
    <cellStyle name="Normal 11 12 4 2 9 2 3" xfId="2657" xr:uid="{00000000-0005-0000-0000-000085010000}"/>
    <cellStyle name="Normal 11 12 4 2 9 3" xfId="2677" xr:uid="{00000000-0005-0000-0000-000088010000}"/>
    <cellStyle name="Normal 11 12 4 3" xfId="373" xr:uid="{00000000-0005-0000-0000-000085010000}"/>
    <cellStyle name="Normal 11 12 4 3 2" xfId="374" xr:uid="{00000000-0005-0000-0000-000086010000}"/>
    <cellStyle name="Normal 11 12 4 3 2 2" xfId="375" xr:uid="{00000000-0005-0000-0000-000087010000}"/>
    <cellStyle name="Normal 11 12 4 3 3" xfId="376" xr:uid="{00000000-0005-0000-0000-000088010000}"/>
    <cellStyle name="Normal 11 12 4 4" xfId="377" xr:uid="{00000000-0005-0000-0000-000089010000}"/>
    <cellStyle name="Normal 11 12 4 4 2" xfId="378" xr:uid="{00000000-0005-0000-0000-00008A010000}"/>
    <cellStyle name="Normal 11 12 4 5" xfId="379" xr:uid="{00000000-0005-0000-0000-00008B010000}"/>
    <cellStyle name="Normal 11 12 5" xfId="380" xr:uid="{00000000-0005-0000-0000-00008C010000}"/>
    <cellStyle name="Normal 11 12 5 2" xfId="381" xr:uid="{00000000-0005-0000-0000-00008D010000}"/>
    <cellStyle name="Normal 11 12 5 2 2" xfId="382" xr:uid="{00000000-0005-0000-0000-00008E010000}"/>
    <cellStyle name="Normal 11 12 5 3" xfId="383" xr:uid="{00000000-0005-0000-0000-00008F010000}"/>
    <cellStyle name="Normal 11 12 6" xfId="384" xr:uid="{00000000-0005-0000-0000-000090010000}"/>
    <cellStyle name="Normal 11 12 6 2" xfId="385" xr:uid="{00000000-0005-0000-0000-000091010000}"/>
    <cellStyle name="Normal 11 12 6 2 2" xfId="386" xr:uid="{00000000-0005-0000-0000-000092010000}"/>
    <cellStyle name="Normal 11 12 6 2 2 2" xfId="387" xr:uid="{00000000-0005-0000-0000-000093010000}"/>
    <cellStyle name="Normal 11 12 6 2 3" xfId="388" xr:uid="{00000000-0005-0000-0000-000094010000}"/>
    <cellStyle name="Normal 11 12 6 2 4" xfId="389" xr:uid="{00000000-0005-0000-0000-000095010000}"/>
    <cellStyle name="Normal 11 12 6 2 4 2" xfId="390" xr:uid="{00000000-0005-0000-0000-000096010000}"/>
    <cellStyle name="Normal 11 12 6 2 4 3" xfId="391" xr:uid="{00000000-0005-0000-0000-000097010000}"/>
    <cellStyle name="Normal 11 12 6 2 4 4" xfId="392" xr:uid="{00000000-0005-0000-0000-000098010000}"/>
    <cellStyle name="Normal 11 12 6 3" xfId="393" xr:uid="{00000000-0005-0000-0000-000099010000}"/>
    <cellStyle name="Normal 11 12 6 3 2" xfId="394" xr:uid="{00000000-0005-0000-0000-00009A010000}"/>
    <cellStyle name="Normal 11 12 6 4" xfId="395" xr:uid="{00000000-0005-0000-0000-00009B010000}"/>
    <cellStyle name="Normal 11 12 7" xfId="396" xr:uid="{00000000-0005-0000-0000-00009C010000}"/>
    <cellStyle name="Normal 11 12 7 2" xfId="397" xr:uid="{00000000-0005-0000-0000-00009D010000}"/>
    <cellStyle name="Normal 11 12 7 2 2" xfId="398" xr:uid="{00000000-0005-0000-0000-00009E010000}"/>
    <cellStyle name="Normal 11 12 7 3" xfId="399" xr:uid="{00000000-0005-0000-0000-00009F010000}"/>
    <cellStyle name="Normal 11 12 8" xfId="400" xr:uid="{00000000-0005-0000-0000-0000A0010000}"/>
    <cellStyle name="Normal 11 12 8 2" xfId="401" xr:uid="{00000000-0005-0000-0000-0000A1010000}"/>
    <cellStyle name="Normal 11 12 9" xfId="402" xr:uid="{00000000-0005-0000-0000-0000A2010000}"/>
    <cellStyle name="Normal 11 12 9 2" xfId="403" xr:uid="{00000000-0005-0000-0000-0000A3010000}"/>
    <cellStyle name="Normal 11 13" xfId="404" xr:uid="{00000000-0005-0000-0000-0000A4010000}"/>
    <cellStyle name="Normal 11 13 10" xfId="405" xr:uid="{00000000-0005-0000-0000-0000A5010000}"/>
    <cellStyle name="Normal 11 13 2" xfId="406" xr:uid="{00000000-0005-0000-0000-0000A6010000}"/>
    <cellStyle name="Normal 11 13 2 2" xfId="407" xr:uid="{00000000-0005-0000-0000-0000A7010000}"/>
    <cellStyle name="Normal 11 13 2 2 10" xfId="408" xr:uid="{00000000-0005-0000-0000-0000A8010000}"/>
    <cellStyle name="Normal 11 13 2 2 11" xfId="409" xr:uid="{00000000-0005-0000-0000-0000A9010000}"/>
    <cellStyle name="Normal 11 13 2 2 2" xfId="410" xr:uid="{00000000-0005-0000-0000-0000AA010000}"/>
    <cellStyle name="Normal 11 13 2 2 2 2" xfId="411" xr:uid="{00000000-0005-0000-0000-0000AB010000}"/>
    <cellStyle name="Normal 11 13 2 2 2 2 2" xfId="412" xr:uid="{00000000-0005-0000-0000-0000AC010000}"/>
    <cellStyle name="Normal 11 13 2 2 2 2 2 2" xfId="413" xr:uid="{00000000-0005-0000-0000-0000AD010000}"/>
    <cellStyle name="Normal 11 13 2 2 2 2 2 2 2" xfId="414" xr:uid="{00000000-0005-0000-0000-0000AE010000}"/>
    <cellStyle name="Normal 11 13 2 2 2 2 2 2 2 2" xfId="415" xr:uid="{00000000-0005-0000-0000-0000AF010000}"/>
    <cellStyle name="Normal 11 13 2 2 2 2 2 2 2 3" xfId="416" xr:uid="{00000000-0005-0000-0000-0000B0010000}"/>
    <cellStyle name="Normal 11 13 2 2 2 2 2 2 3" xfId="417" xr:uid="{00000000-0005-0000-0000-0000B1010000}"/>
    <cellStyle name="Normal 11 13 2 2 2 2 2 3" xfId="418" xr:uid="{00000000-0005-0000-0000-0000B2010000}"/>
    <cellStyle name="Normal 11 13 2 2 2 2 3" xfId="419" xr:uid="{00000000-0005-0000-0000-0000B3010000}"/>
    <cellStyle name="Normal 11 13 2 2 2 3" xfId="420" xr:uid="{00000000-0005-0000-0000-0000B4010000}"/>
    <cellStyle name="Normal 11 13 2 2 2 3 2" xfId="421" xr:uid="{00000000-0005-0000-0000-0000B5010000}"/>
    <cellStyle name="Normal 11 13 2 2 2 4" xfId="422" xr:uid="{00000000-0005-0000-0000-0000B6010000}"/>
    <cellStyle name="Normal 11 13 2 2 2 4 2" xfId="423" xr:uid="{00000000-0005-0000-0000-0000B7010000}"/>
    <cellStyle name="Normal 11 13 2 2 2 4 2 2" xfId="424" xr:uid="{00000000-0005-0000-0000-0000B8010000}"/>
    <cellStyle name="Normal 11 13 2 2 2 4 3" xfId="425" xr:uid="{00000000-0005-0000-0000-0000B9010000}"/>
    <cellStyle name="Normal 11 13 2 2 2 5" xfId="426" xr:uid="{00000000-0005-0000-0000-0000BA010000}"/>
    <cellStyle name="Normal 11 13 2 2 2 6" xfId="427" xr:uid="{00000000-0005-0000-0000-0000BB010000}"/>
    <cellStyle name="Normal 11 13 2 2 3" xfId="428" xr:uid="{00000000-0005-0000-0000-0000BC010000}"/>
    <cellStyle name="Normal 11 13 2 2 3 2" xfId="429" xr:uid="{00000000-0005-0000-0000-0000BD010000}"/>
    <cellStyle name="Normal 11 13 2 2 4" xfId="430" xr:uid="{00000000-0005-0000-0000-0000BE010000}"/>
    <cellStyle name="Normal 11 13 2 2 4 2" xfId="431" xr:uid="{00000000-0005-0000-0000-0000BF010000}"/>
    <cellStyle name="Normal 11 13 2 2 4 3" xfId="432" xr:uid="{00000000-0005-0000-0000-0000C0010000}"/>
    <cellStyle name="Normal 11 13 2 2 4 4" xfId="433" xr:uid="{00000000-0005-0000-0000-0000C1010000}"/>
    <cellStyle name="Normal 11 13 2 2 5" xfId="434" xr:uid="{00000000-0005-0000-0000-0000C2010000}"/>
    <cellStyle name="Normal 11 13 2 2 6" xfId="435" xr:uid="{00000000-0005-0000-0000-0000C3010000}"/>
    <cellStyle name="Normal 11 13 2 2 7" xfId="436" xr:uid="{00000000-0005-0000-0000-0000C4010000}"/>
    <cellStyle name="Normal 11 13 2 2 8" xfId="437" xr:uid="{00000000-0005-0000-0000-0000C5010000}"/>
    <cellStyle name="Normal 11 13 2 2 9" xfId="438" xr:uid="{00000000-0005-0000-0000-0000C6010000}"/>
    <cellStyle name="Normal 11 13 2 3" xfId="439" xr:uid="{00000000-0005-0000-0000-0000C7010000}"/>
    <cellStyle name="Normal 11 13 2 3 2" xfId="440" xr:uid="{00000000-0005-0000-0000-0000C8010000}"/>
    <cellStyle name="Normal 11 13 2 3 2 2" xfId="441" xr:uid="{00000000-0005-0000-0000-0000C9010000}"/>
    <cellStyle name="Normal 11 13 2 3 2 2 2" xfId="442" xr:uid="{00000000-0005-0000-0000-0000CA010000}"/>
    <cellStyle name="Normal 11 13 2 3 2 2 2 2" xfId="443" xr:uid="{00000000-0005-0000-0000-0000CB010000}"/>
    <cellStyle name="Normal 11 13 2 3 2 2 2 2 2" xfId="444" xr:uid="{00000000-0005-0000-0000-0000CC010000}"/>
    <cellStyle name="Normal 11 13 2 3 2 2 2 3" xfId="445" xr:uid="{00000000-0005-0000-0000-0000CD010000}"/>
    <cellStyle name="Normal 11 13 2 3 2 2 2 4" xfId="446" xr:uid="{00000000-0005-0000-0000-0000CE010000}"/>
    <cellStyle name="Normal 11 13 2 3 2 2 2 4 2" xfId="447" xr:uid="{00000000-0005-0000-0000-0000CF010000}"/>
    <cellStyle name="Normal 11 13 2 3 2 2 2 4 3" xfId="448" xr:uid="{00000000-0005-0000-0000-0000D0010000}"/>
    <cellStyle name="Normal 11 13 2 3 2 2 2 4 4" xfId="449" xr:uid="{00000000-0005-0000-0000-0000D1010000}"/>
    <cellStyle name="Normal 11 13 2 3 2 2 2 4 5" xfId="450" xr:uid="{00000000-0005-0000-0000-0000D2010000}"/>
    <cellStyle name="Normal 11 13 2 3 2 2 3" xfId="451" xr:uid="{00000000-0005-0000-0000-0000D3010000}"/>
    <cellStyle name="Normal 11 13 2 3 2 2 3 2" xfId="452" xr:uid="{00000000-0005-0000-0000-0000D4010000}"/>
    <cellStyle name="Normal 11 13 2 3 2 2 4" xfId="453" xr:uid="{00000000-0005-0000-0000-0000D5010000}"/>
    <cellStyle name="Normal 11 13 2 3 2 3" xfId="454" xr:uid="{00000000-0005-0000-0000-0000D6010000}"/>
    <cellStyle name="Normal 11 13 2 3 2 3 2" xfId="455" xr:uid="{00000000-0005-0000-0000-0000D7010000}"/>
    <cellStyle name="Normal 11 13 2 3 2 4" xfId="456" xr:uid="{00000000-0005-0000-0000-0000D8010000}"/>
    <cellStyle name="Normal 11 13 2 3 2 4 2" xfId="457" xr:uid="{00000000-0005-0000-0000-0000D9010000}"/>
    <cellStyle name="Normal 11 13 2 3 2 4 2 2" xfId="458" xr:uid="{00000000-0005-0000-0000-0000DA010000}"/>
    <cellStyle name="Normal 11 13 2 3 2 4 3" xfId="459" xr:uid="{00000000-0005-0000-0000-0000DB010000}"/>
    <cellStyle name="Normal 11 13 2 3 2 5" xfId="460" xr:uid="{00000000-0005-0000-0000-0000DC010000}"/>
    <cellStyle name="Normal 11 13 2 3 2 6" xfId="461" xr:uid="{00000000-0005-0000-0000-0000DD010000}"/>
    <cellStyle name="Normal 11 13 2 3 3" xfId="462" xr:uid="{00000000-0005-0000-0000-0000DE010000}"/>
    <cellStyle name="Normal 11 13 2 3 3 2" xfId="463" xr:uid="{00000000-0005-0000-0000-0000DF010000}"/>
    <cellStyle name="Normal 11 13 2 3 4" xfId="464" xr:uid="{00000000-0005-0000-0000-0000E0010000}"/>
    <cellStyle name="Normal 11 13 2 3 4 2" xfId="465" xr:uid="{00000000-0005-0000-0000-0000E1010000}"/>
    <cellStyle name="Normal 11 13 2 3 4 2 2" xfId="466" xr:uid="{00000000-0005-0000-0000-0000E2010000}"/>
    <cellStyle name="Normal 11 13 2 3 4 2 3" xfId="467" xr:uid="{00000000-0005-0000-0000-0000E3010000}"/>
    <cellStyle name="Normal 11 13 2 3 4 3" xfId="468" xr:uid="{00000000-0005-0000-0000-0000E4010000}"/>
    <cellStyle name="Normal 11 13 2 3 5" xfId="469" xr:uid="{00000000-0005-0000-0000-0000E5010000}"/>
    <cellStyle name="Normal 11 13 2 4" xfId="470" xr:uid="{00000000-0005-0000-0000-0000E6010000}"/>
    <cellStyle name="Normal 11 13 2 4 2" xfId="471" xr:uid="{00000000-0005-0000-0000-0000E7010000}"/>
    <cellStyle name="Normal 11 13 2 5" xfId="472" xr:uid="{00000000-0005-0000-0000-0000E8010000}"/>
    <cellStyle name="Normal 11 13 3" xfId="473" xr:uid="{00000000-0005-0000-0000-0000E9010000}"/>
    <cellStyle name="Normal 11 13 3 2" xfId="474" xr:uid="{00000000-0005-0000-0000-0000EA010000}"/>
    <cellStyle name="Normal 11 13 3 2 2" xfId="475" xr:uid="{00000000-0005-0000-0000-0000EB010000}"/>
    <cellStyle name="Normal 11 13 3 2 2 2" xfId="476" xr:uid="{00000000-0005-0000-0000-0000EC010000}"/>
    <cellStyle name="Normal 11 13 3 2 2 2 2" xfId="477" xr:uid="{00000000-0005-0000-0000-0000ED010000}"/>
    <cellStyle name="Normal 11 13 3 2 2 3" xfId="478" xr:uid="{00000000-0005-0000-0000-0000EE010000}"/>
    <cellStyle name="Normal 11 13 3 2 3" xfId="479" xr:uid="{00000000-0005-0000-0000-0000EF010000}"/>
    <cellStyle name="Normal 11 13 3 2 3 2" xfId="480" xr:uid="{00000000-0005-0000-0000-0000F0010000}"/>
    <cellStyle name="Normal 11 13 3 2 4" xfId="481" xr:uid="{00000000-0005-0000-0000-0000F1010000}"/>
    <cellStyle name="Normal 11 13 3 2 4 2" xfId="482" xr:uid="{00000000-0005-0000-0000-0000F2010000}"/>
    <cellStyle name="Normal 11 13 3 2 5" xfId="483" xr:uid="{00000000-0005-0000-0000-0000F3010000}"/>
    <cellStyle name="Normal 11 13 3 2 5 2" xfId="484" xr:uid="{00000000-0005-0000-0000-0000F4010000}"/>
    <cellStyle name="Normal 11 13 3 2 5 2 2" xfId="485" xr:uid="{00000000-0005-0000-0000-0000F5010000}"/>
    <cellStyle name="Normal 11 13 3 2 5 2 3" xfId="486" xr:uid="{00000000-0005-0000-0000-0000F6010000}"/>
    <cellStyle name="Normal 11 13 3 2 5 3" xfId="487" xr:uid="{00000000-0005-0000-0000-0000F7010000}"/>
    <cellStyle name="Normal 11 13 3 2 6" xfId="488" xr:uid="{00000000-0005-0000-0000-0000F8010000}"/>
    <cellStyle name="Normal 11 13 3 3" xfId="489" xr:uid="{00000000-0005-0000-0000-0000F9010000}"/>
    <cellStyle name="Normal 11 13 3 3 2" xfId="490" xr:uid="{00000000-0005-0000-0000-0000FA010000}"/>
    <cellStyle name="Normal 11 13 3 3 2 2" xfId="491" xr:uid="{00000000-0005-0000-0000-0000FB010000}"/>
    <cellStyle name="Normal 11 13 3 3 3" xfId="492" xr:uid="{00000000-0005-0000-0000-0000FC010000}"/>
    <cellStyle name="Normal 11 13 3 4" xfId="493" xr:uid="{00000000-0005-0000-0000-0000FD010000}"/>
    <cellStyle name="Normal 11 13 3 4 2" xfId="494" xr:uid="{00000000-0005-0000-0000-0000FE010000}"/>
    <cellStyle name="Normal 11 13 3 4 2 2" xfId="495" xr:uid="{00000000-0005-0000-0000-0000FF010000}"/>
    <cellStyle name="Normal 11 13 3 4 2 2 2" xfId="496" xr:uid="{00000000-0005-0000-0000-000000020000}"/>
    <cellStyle name="Normal 11 13 3 4 2 2 3" xfId="497" xr:uid="{00000000-0005-0000-0000-000001020000}"/>
    <cellStyle name="Normal 11 13 3 4 2 2 4" xfId="498" xr:uid="{00000000-0005-0000-0000-000002020000}"/>
    <cellStyle name="Normal 11 13 3 4 2 2 4 2" xfId="2593" xr:uid="{00000000-0005-0000-0000-000003020000}"/>
    <cellStyle name="Normal 11 13 3 4 2 2 4 2 2" xfId="2658" xr:uid="{00000000-0005-0000-0000-000007020000}"/>
    <cellStyle name="Normal 11 13 3 4 2 2 4 3" xfId="2679" xr:uid="{00000000-0005-0000-0000-000008020000}"/>
    <cellStyle name="Normal 11 13 3 4 2 3" xfId="499" xr:uid="{00000000-0005-0000-0000-000004020000}"/>
    <cellStyle name="Normal 11 13 3 4 2 3 2" xfId="500" xr:uid="{00000000-0005-0000-0000-000005020000}"/>
    <cellStyle name="Normal 11 13 3 4 2 3 2 2" xfId="501" xr:uid="{00000000-0005-0000-0000-000006020000}"/>
    <cellStyle name="Normal 11 13 3 4 2 3 3" xfId="502" xr:uid="{00000000-0005-0000-0000-000007020000}"/>
    <cellStyle name="Normal 11 13 3 4 2 3 3 2" xfId="503" xr:uid="{00000000-0005-0000-0000-000008020000}"/>
    <cellStyle name="Normal 11 13 3 4 2 3 3 3" xfId="2594" xr:uid="{00000000-0005-0000-0000-000009020000}"/>
    <cellStyle name="Normal 11 13 3 4 2 3 3 3 2" xfId="2659" xr:uid="{00000000-0005-0000-0000-00000E020000}"/>
    <cellStyle name="Normal 11 13 3 4 2 3 3 4" xfId="2675" xr:uid="{00000000-0005-0000-0000-00000F020000}"/>
    <cellStyle name="Normal 11 13 3 4 2 4" xfId="504" xr:uid="{00000000-0005-0000-0000-00000A020000}"/>
    <cellStyle name="Normal 11 13 3 4 2 5" xfId="505" xr:uid="{00000000-0005-0000-0000-00000B020000}"/>
    <cellStyle name="Normal 11 13 3 4 2 6" xfId="506" xr:uid="{00000000-0005-0000-0000-00000C020000}"/>
    <cellStyle name="Normal 11 13 3 4 2 6 2" xfId="2595" xr:uid="{00000000-0005-0000-0000-00000D020000}"/>
    <cellStyle name="Normal 11 13 3 4 2 6 2 2" xfId="2685" xr:uid="{00000000-0005-0000-0000-000014020000}"/>
    <cellStyle name="Normal 11 13 3 4 2 6 2 2 2" xfId="2686" xr:uid="{00000000-0005-0000-0000-000015020000}"/>
    <cellStyle name="Normal 11 13 3 4 2 6 2 3" xfId="2660" xr:uid="{00000000-0005-0000-0000-000013020000}"/>
    <cellStyle name="Normal 11 13 3 4 2 6 3" xfId="2678" xr:uid="{00000000-0005-0000-0000-000016020000}"/>
    <cellStyle name="Normal 11 13 3 4 3" xfId="507" xr:uid="{00000000-0005-0000-0000-00000E020000}"/>
    <cellStyle name="Normal 11 13 3 4 3 2" xfId="508" xr:uid="{00000000-0005-0000-0000-00000F020000}"/>
    <cellStyle name="Normal 11 13 3 4 3 2 2" xfId="509" xr:uid="{00000000-0005-0000-0000-000010020000}"/>
    <cellStyle name="Normal 11 13 3 4 3 3" xfId="510" xr:uid="{00000000-0005-0000-0000-000011020000}"/>
    <cellStyle name="Normal 11 13 3 4 4" xfId="511" xr:uid="{00000000-0005-0000-0000-000012020000}"/>
    <cellStyle name="Normal 11 13 3 4 4 2" xfId="512" xr:uid="{00000000-0005-0000-0000-000013020000}"/>
    <cellStyle name="Normal 11 13 3 4 5" xfId="513" xr:uid="{00000000-0005-0000-0000-000014020000}"/>
    <cellStyle name="Normal 11 13 3 4 5 2" xfId="514" xr:uid="{00000000-0005-0000-0000-000015020000}"/>
    <cellStyle name="Normal 11 13 3 4 5 2 2" xfId="515" xr:uid="{00000000-0005-0000-0000-000016020000}"/>
    <cellStyle name="Normal 11 13 3 4 5 3" xfId="516" xr:uid="{00000000-0005-0000-0000-000017020000}"/>
    <cellStyle name="Normal 11 13 3 4 6" xfId="517" xr:uid="{00000000-0005-0000-0000-000018020000}"/>
    <cellStyle name="Normal 11 13 3 5" xfId="518" xr:uid="{00000000-0005-0000-0000-000019020000}"/>
    <cellStyle name="Normal 11 13 3 5 2" xfId="519" xr:uid="{00000000-0005-0000-0000-00001A020000}"/>
    <cellStyle name="Normal 11 13 3 5 2 2" xfId="520" xr:uid="{00000000-0005-0000-0000-00001B020000}"/>
    <cellStyle name="Normal 11 13 3 5 3" xfId="521" xr:uid="{00000000-0005-0000-0000-00001C020000}"/>
    <cellStyle name="Normal 11 13 3 6" xfId="522" xr:uid="{00000000-0005-0000-0000-00001D020000}"/>
    <cellStyle name="Normal 11 13 3 6 2" xfId="523" xr:uid="{00000000-0005-0000-0000-00001E020000}"/>
    <cellStyle name="Normal 11 13 3 7" xfId="524" xr:uid="{00000000-0005-0000-0000-00001F020000}"/>
    <cellStyle name="Normal 11 13 3 8" xfId="525" xr:uid="{00000000-0005-0000-0000-000020020000}"/>
    <cellStyle name="Normal 11 13 4" xfId="526" xr:uid="{00000000-0005-0000-0000-000021020000}"/>
    <cellStyle name="Normal 11 13 4 2" xfId="527" xr:uid="{00000000-0005-0000-0000-000022020000}"/>
    <cellStyle name="Normal 11 13 4 2 2" xfId="528" xr:uid="{00000000-0005-0000-0000-000023020000}"/>
    <cellStyle name="Normal 11 13 4 2 2 2" xfId="529" xr:uid="{00000000-0005-0000-0000-000024020000}"/>
    <cellStyle name="Normal 11 13 4 2 3" xfId="530" xr:uid="{00000000-0005-0000-0000-000025020000}"/>
    <cellStyle name="Normal 11 13 4 3" xfId="531" xr:uid="{00000000-0005-0000-0000-000026020000}"/>
    <cellStyle name="Normal 11 13 4 3 2" xfId="532" xr:uid="{00000000-0005-0000-0000-000027020000}"/>
    <cellStyle name="Normal 11 13 4 4" xfId="533" xr:uid="{00000000-0005-0000-0000-000028020000}"/>
    <cellStyle name="Normal 11 13 5" xfId="534" xr:uid="{00000000-0005-0000-0000-000029020000}"/>
    <cellStyle name="Normal 11 13 5 2" xfId="535" xr:uid="{00000000-0005-0000-0000-00002A020000}"/>
    <cellStyle name="Normal 11 13 5 2 2" xfId="536" xr:uid="{00000000-0005-0000-0000-00002B020000}"/>
    <cellStyle name="Normal 11 13 5 3" xfId="537" xr:uid="{00000000-0005-0000-0000-00002C020000}"/>
    <cellStyle name="Normal 11 13 6" xfId="538" xr:uid="{00000000-0005-0000-0000-00002D020000}"/>
    <cellStyle name="Normal 11 13 6 2" xfId="539" xr:uid="{00000000-0005-0000-0000-00002E020000}"/>
    <cellStyle name="Normal 11 13 6 2 2" xfId="540" xr:uid="{00000000-0005-0000-0000-00002F020000}"/>
    <cellStyle name="Normal 11 13 6 3" xfId="541" xr:uid="{00000000-0005-0000-0000-000030020000}"/>
    <cellStyle name="Normal 11 13 6 3 2" xfId="542" xr:uid="{00000000-0005-0000-0000-000031020000}"/>
    <cellStyle name="Normal 11 13 6 3 3" xfId="543" xr:uid="{00000000-0005-0000-0000-000032020000}"/>
    <cellStyle name="Normal 11 13 6 3 3 2" xfId="544" xr:uid="{00000000-0005-0000-0000-000033020000}"/>
    <cellStyle name="Normal 11 13 6 4" xfId="545" xr:uid="{00000000-0005-0000-0000-000034020000}"/>
    <cellStyle name="Normal 11 13 7" xfId="546" xr:uid="{00000000-0005-0000-0000-000035020000}"/>
    <cellStyle name="Normal 11 13 7 2" xfId="547" xr:uid="{00000000-0005-0000-0000-000036020000}"/>
    <cellStyle name="Normal 11 13 8" xfId="548" xr:uid="{00000000-0005-0000-0000-000037020000}"/>
    <cellStyle name="Normal 11 13 8 2" xfId="549" xr:uid="{00000000-0005-0000-0000-000038020000}"/>
    <cellStyle name="Normal 11 13 9" xfId="550" xr:uid="{00000000-0005-0000-0000-000039020000}"/>
    <cellStyle name="Normal 11 13 9 2" xfId="551" xr:uid="{00000000-0005-0000-0000-00003A020000}"/>
    <cellStyle name="Normal 11 13 9 2 2" xfId="552" xr:uid="{00000000-0005-0000-0000-00003B020000}"/>
    <cellStyle name="Normal 11 13 9 2 3" xfId="553" xr:uid="{00000000-0005-0000-0000-00003C020000}"/>
    <cellStyle name="Normal 11 13 9 2 3 2" xfId="554" xr:uid="{00000000-0005-0000-0000-00003D020000}"/>
    <cellStyle name="Normal 11 13 9 2 3 3" xfId="2596" xr:uid="{00000000-0005-0000-0000-00003E020000}"/>
    <cellStyle name="Normal 11 13 9 2 3 3 2" xfId="2661" xr:uid="{00000000-0005-0000-0000-000047020000}"/>
    <cellStyle name="Normal 11 13 9 2 4" xfId="555" xr:uid="{00000000-0005-0000-0000-00003F020000}"/>
    <cellStyle name="Normal 11 13 9 2 4 2" xfId="2597" xr:uid="{00000000-0005-0000-0000-000040020000}"/>
    <cellStyle name="Normal 11 13 9 2 4 2 2" xfId="2662" xr:uid="{00000000-0005-0000-0000-000049020000}"/>
    <cellStyle name="Normal 11 13 9 2 4 3" xfId="2680" xr:uid="{00000000-0005-0000-0000-00004A020000}"/>
    <cellStyle name="Normal 11 13 9 2 5" xfId="2621" xr:uid="{00000000-0005-0000-0000-000041020000}"/>
    <cellStyle name="Normal 11 13 9 2 5 2" xfId="2682" xr:uid="{00000000-0005-0000-0000-00004B020000}"/>
    <cellStyle name="Normal 11 13 9 3" xfId="556" xr:uid="{00000000-0005-0000-0000-000042020000}"/>
    <cellStyle name="Normal 11 14" xfId="557" xr:uid="{00000000-0005-0000-0000-000043020000}"/>
    <cellStyle name="Normal 11 14 2" xfId="558" xr:uid="{00000000-0005-0000-0000-000044020000}"/>
    <cellStyle name="Normal 11 14 2 2" xfId="559" xr:uid="{00000000-0005-0000-0000-000045020000}"/>
    <cellStyle name="Normal 11 14 2 2 2" xfId="560" xr:uid="{00000000-0005-0000-0000-000046020000}"/>
    <cellStyle name="Normal 11 14 2 2 2 2" xfId="561" xr:uid="{00000000-0005-0000-0000-000047020000}"/>
    <cellStyle name="Normal 11 14 2 2 3" xfId="562" xr:uid="{00000000-0005-0000-0000-000048020000}"/>
    <cellStyle name="Normal 11 14 2 3" xfId="563" xr:uid="{00000000-0005-0000-0000-000049020000}"/>
    <cellStyle name="Normal 11 14 2 3 2" xfId="564" xr:uid="{00000000-0005-0000-0000-00004A020000}"/>
    <cellStyle name="Normal 11 14 2 4" xfId="565" xr:uid="{00000000-0005-0000-0000-00004B020000}"/>
    <cellStyle name="Normal 11 14 3" xfId="566" xr:uid="{00000000-0005-0000-0000-00004C020000}"/>
    <cellStyle name="Normal 11 14 3 2" xfId="567" xr:uid="{00000000-0005-0000-0000-00004D020000}"/>
    <cellStyle name="Normal 11 14 3 2 2" xfId="568" xr:uid="{00000000-0005-0000-0000-00004E020000}"/>
    <cellStyle name="Normal 11 14 3 3" xfId="569" xr:uid="{00000000-0005-0000-0000-00004F020000}"/>
    <cellStyle name="Normal 11 14 4" xfId="570" xr:uid="{00000000-0005-0000-0000-000050020000}"/>
    <cellStyle name="Normal 11 14 4 2" xfId="571" xr:uid="{00000000-0005-0000-0000-000051020000}"/>
    <cellStyle name="Normal 11 14 5" xfId="572" xr:uid="{00000000-0005-0000-0000-000052020000}"/>
    <cellStyle name="Normal 11 15" xfId="573" xr:uid="{00000000-0005-0000-0000-000053020000}"/>
    <cellStyle name="Normal 11 15 2" xfId="574" xr:uid="{00000000-0005-0000-0000-000054020000}"/>
    <cellStyle name="Normal 11 15 2 2" xfId="575" xr:uid="{00000000-0005-0000-0000-000055020000}"/>
    <cellStyle name="Normal 11 15 2 2 2" xfId="576" xr:uid="{00000000-0005-0000-0000-000056020000}"/>
    <cellStyle name="Normal 11 15 2 3" xfId="577" xr:uid="{00000000-0005-0000-0000-000057020000}"/>
    <cellStyle name="Normal 11 15 3" xfId="578" xr:uid="{00000000-0005-0000-0000-000058020000}"/>
    <cellStyle name="Normal 11 15 3 2" xfId="579" xr:uid="{00000000-0005-0000-0000-000059020000}"/>
    <cellStyle name="Normal 11 15 4" xfId="580" xr:uid="{00000000-0005-0000-0000-00005A020000}"/>
    <cellStyle name="Normal 11 16" xfId="581" xr:uid="{00000000-0005-0000-0000-00005B020000}"/>
    <cellStyle name="Normal 11 16 2" xfId="582" xr:uid="{00000000-0005-0000-0000-00005C020000}"/>
    <cellStyle name="Normal 11 16 2 2" xfId="583" xr:uid="{00000000-0005-0000-0000-00005D020000}"/>
    <cellStyle name="Normal 11 16 3" xfId="584" xr:uid="{00000000-0005-0000-0000-00005E020000}"/>
    <cellStyle name="Normal 11 17" xfId="585" xr:uid="{00000000-0005-0000-0000-00005F020000}"/>
    <cellStyle name="Normal 11 17 2" xfId="586" xr:uid="{00000000-0005-0000-0000-000060020000}"/>
    <cellStyle name="Normal 11 18" xfId="587" xr:uid="{00000000-0005-0000-0000-000061020000}"/>
    <cellStyle name="Normal 11 2" xfId="588" xr:uid="{00000000-0005-0000-0000-000062020000}"/>
    <cellStyle name="Normal 11 2 10" xfId="589" xr:uid="{00000000-0005-0000-0000-000063020000}"/>
    <cellStyle name="Normal 11 2 2" xfId="590" xr:uid="{00000000-0005-0000-0000-000064020000}"/>
    <cellStyle name="Normal 11 2 2 2" xfId="591" xr:uid="{00000000-0005-0000-0000-000065020000}"/>
    <cellStyle name="Normal 11 2 2 2 2" xfId="592" xr:uid="{00000000-0005-0000-0000-000066020000}"/>
    <cellStyle name="Normal 11 2 2 2 2 2" xfId="593" xr:uid="{00000000-0005-0000-0000-000067020000}"/>
    <cellStyle name="Normal 11 2 2 2 2 2 2" xfId="594" xr:uid="{00000000-0005-0000-0000-000068020000}"/>
    <cellStyle name="Normal 11 2 2 2 2 3" xfId="595" xr:uid="{00000000-0005-0000-0000-000069020000}"/>
    <cellStyle name="Normal 11 2 2 2 3" xfId="596" xr:uid="{00000000-0005-0000-0000-00006A020000}"/>
    <cellStyle name="Normal 11 2 2 2 3 2" xfId="597" xr:uid="{00000000-0005-0000-0000-00006B020000}"/>
    <cellStyle name="Normal 11 2 2 2 4" xfId="598" xr:uid="{00000000-0005-0000-0000-00006C020000}"/>
    <cellStyle name="Normal 11 2 2 3" xfId="599" xr:uid="{00000000-0005-0000-0000-00006D020000}"/>
    <cellStyle name="Normal 11 2 2 3 2" xfId="600" xr:uid="{00000000-0005-0000-0000-00006E020000}"/>
    <cellStyle name="Normal 11 2 2 3 2 2" xfId="601" xr:uid="{00000000-0005-0000-0000-00006F020000}"/>
    <cellStyle name="Normal 11 2 2 3 3" xfId="602" xr:uid="{00000000-0005-0000-0000-000070020000}"/>
    <cellStyle name="Normal 11 2 2 4" xfId="603" xr:uid="{00000000-0005-0000-0000-000071020000}"/>
    <cellStyle name="Normal 11 2 2 4 2" xfId="604" xr:uid="{00000000-0005-0000-0000-000072020000}"/>
    <cellStyle name="Normal 11 2 2 5" xfId="605" xr:uid="{00000000-0005-0000-0000-000073020000}"/>
    <cellStyle name="Normal 11 2 3" xfId="606" xr:uid="{00000000-0005-0000-0000-000074020000}"/>
    <cellStyle name="Normal 11 2 3 2" xfId="607" xr:uid="{00000000-0005-0000-0000-000075020000}"/>
    <cellStyle name="Normal 11 2 3 2 2" xfId="608" xr:uid="{00000000-0005-0000-0000-000076020000}"/>
    <cellStyle name="Normal 11 2 3 2 2 2" xfId="609" xr:uid="{00000000-0005-0000-0000-000077020000}"/>
    <cellStyle name="Normal 11 2 3 2 2 2 2" xfId="610" xr:uid="{00000000-0005-0000-0000-000078020000}"/>
    <cellStyle name="Normal 11 2 3 2 2 3" xfId="611" xr:uid="{00000000-0005-0000-0000-000079020000}"/>
    <cellStyle name="Normal 11 2 3 2 3" xfId="612" xr:uid="{00000000-0005-0000-0000-00007A020000}"/>
    <cellStyle name="Normal 11 2 3 2 3 2" xfId="613" xr:uid="{00000000-0005-0000-0000-00007B020000}"/>
    <cellStyle name="Normal 11 2 3 2 4" xfId="614" xr:uid="{00000000-0005-0000-0000-00007C020000}"/>
    <cellStyle name="Normal 11 2 3 3" xfId="615" xr:uid="{00000000-0005-0000-0000-00007D020000}"/>
    <cellStyle name="Normal 11 2 3 3 2" xfId="616" xr:uid="{00000000-0005-0000-0000-00007E020000}"/>
    <cellStyle name="Normal 11 2 3 3 2 2" xfId="617" xr:uid="{00000000-0005-0000-0000-00007F020000}"/>
    <cellStyle name="Normal 11 2 3 3 3" xfId="618" xr:uid="{00000000-0005-0000-0000-000080020000}"/>
    <cellStyle name="Normal 11 2 3 4" xfId="619" xr:uid="{00000000-0005-0000-0000-000081020000}"/>
    <cellStyle name="Normal 11 2 3 4 2" xfId="620" xr:uid="{00000000-0005-0000-0000-000082020000}"/>
    <cellStyle name="Normal 11 2 3 5" xfId="621" xr:uid="{00000000-0005-0000-0000-000083020000}"/>
    <cellStyle name="Normal 11 2 4" xfId="622" xr:uid="{00000000-0005-0000-0000-000084020000}"/>
    <cellStyle name="Normal 11 2 4 2" xfId="623" xr:uid="{00000000-0005-0000-0000-000085020000}"/>
    <cellStyle name="Normal 11 2 4 2 2" xfId="624" xr:uid="{00000000-0005-0000-0000-000086020000}"/>
    <cellStyle name="Normal 11 2 4 2 2 2" xfId="625" xr:uid="{00000000-0005-0000-0000-000087020000}"/>
    <cellStyle name="Normal 11 2 4 2 2 2 2" xfId="626" xr:uid="{00000000-0005-0000-0000-000088020000}"/>
    <cellStyle name="Normal 11 2 4 2 2 3" xfId="627" xr:uid="{00000000-0005-0000-0000-000089020000}"/>
    <cellStyle name="Normal 11 2 4 2 3" xfId="628" xr:uid="{00000000-0005-0000-0000-00008A020000}"/>
    <cellStyle name="Normal 11 2 4 2 3 2" xfId="629" xr:uid="{00000000-0005-0000-0000-00008B020000}"/>
    <cellStyle name="Normal 11 2 4 2 4" xfId="630" xr:uid="{00000000-0005-0000-0000-00008C020000}"/>
    <cellStyle name="Normal 11 2 4 3" xfId="631" xr:uid="{00000000-0005-0000-0000-00008D020000}"/>
    <cellStyle name="Normal 11 2 4 3 2" xfId="632" xr:uid="{00000000-0005-0000-0000-00008E020000}"/>
    <cellStyle name="Normal 11 2 4 3 2 2" xfId="633" xr:uid="{00000000-0005-0000-0000-00008F020000}"/>
    <cellStyle name="Normal 11 2 4 3 3" xfId="634" xr:uid="{00000000-0005-0000-0000-000090020000}"/>
    <cellStyle name="Normal 11 2 4 4" xfId="635" xr:uid="{00000000-0005-0000-0000-000091020000}"/>
    <cellStyle name="Normal 11 2 4 4 2" xfId="636" xr:uid="{00000000-0005-0000-0000-000092020000}"/>
    <cellStyle name="Normal 11 2 4 5" xfId="637" xr:uid="{00000000-0005-0000-0000-000093020000}"/>
    <cellStyle name="Normal 11 2 5" xfId="638" xr:uid="{00000000-0005-0000-0000-000094020000}"/>
    <cellStyle name="Normal 11 2 5 2" xfId="639" xr:uid="{00000000-0005-0000-0000-000095020000}"/>
    <cellStyle name="Normal 11 2 5 2 2" xfId="640" xr:uid="{00000000-0005-0000-0000-000096020000}"/>
    <cellStyle name="Normal 11 2 5 2 2 2" xfId="641" xr:uid="{00000000-0005-0000-0000-000097020000}"/>
    <cellStyle name="Normal 11 2 5 2 2 2 2" xfId="642" xr:uid="{00000000-0005-0000-0000-000098020000}"/>
    <cellStyle name="Normal 11 2 5 2 2 3" xfId="643" xr:uid="{00000000-0005-0000-0000-000099020000}"/>
    <cellStyle name="Normal 11 2 5 2 3" xfId="644" xr:uid="{00000000-0005-0000-0000-00009A020000}"/>
    <cellStyle name="Normal 11 2 5 2 3 2" xfId="645" xr:uid="{00000000-0005-0000-0000-00009B020000}"/>
    <cellStyle name="Normal 11 2 5 2 4" xfId="646" xr:uid="{00000000-0005-0000-0000-00009C020000}"/>
    <cellStyle name="Normal 11 2 5 3" xfId="647" xr:uid="{00000000-0005-0000-0000-00009D020000}"/>
    <cellStyle name="Normal 11 2 5 3 2" xfId="648" xr:uid="{00000000-0005-0000-0000-00009E020000}"/>
    <cellStyle name="Normal 11 2 5 3 2 2" xfId="649" xr:uid="{00000000-0005-0000-0000-00009F020000}"/>
    <cellStyle name="Normal 11 2 5 3 3" xfId="650" xr:uid="{00000000-0005-0000-0000-0000A0020000}"/>
    <cellStyle name="Normal 11 2 5 4" xfId="651" xr:uid="{00000000-0005-0000-0000-0000A1020000}"/>
    <cellStyle name="Normal 11 2 5 4 2" xfId="652" xr:uid="{00000000-0005-0000-0000-0000A2020000}"/>
    <cellStyle name="Normal 11 2 5 5" xfId="653" xr:uid="{00000000-0005-0000-0000-0000A3020000}"/>
    <cellStyle name="Normal 11 2 6" xfId="654" xr:uid="{00000000-0005-0000-0000-0000A4020000}"/>
    <cellStyle name="Normal 11 2 6 2" xfId="655" xr:uid="{00000000-0005-0000-0000-0000A5020000}"/>
    <cellStyle name="Normal 11 2 6 2 2" xfId="656" xr:uid="{00000000-0005-0000-0000-0000A6020000}"/>
    <cellStyle name="Normal 11 2 6 2 2 2" xfId="657" xr:uid="{00000000-0005-0000-0000-0000A7020000}"/>
    <cellStyle name="Normal 11 2 6 2 2 2 2" xfId="658" xr:uid="{00000000-0005-0000-0000-0000A8020000}"/>
    <cellStyle name="Normal 11 2 6 2 2 3" xfId="659" xr:uid="{00000000-0005-0000-0000-0000A9020000}"/>
    <cellStyle name="Normal 11 2 6 2 3" xfId="660" xr:uid="{00000000-0005-0000-0000-0000AA020000}"/>
    <cellStyle name="Normal 11 2 6 2 3 2" xfId="661" xr:uid="{00000000-0005-0000-0000-0000AB020000}"/>
    <cellStyle name="Normal 11 2 6 2 4" xfId="662" xr:uid="{00000000-0005-0000-0000-0000AC020000}"/>
    <cellStyle name="Normal 11 2 6 3" xfId="663" xr:uid="{00000000-0005-0000-0000-0000AD020000}"/>
    <cellStyle name="Normal 11 2 6 3 2" xfId="664" xr:uid="{00000000-0005-0000-0000-0000AE020000}"/>
    <cellStyle name="Normal 11 2 6 3 2 2" xfId="665" xr:uid="{00000000-0005-0000-0000-0000AF020000}"/>
    <cellStyle name="Normal 11 2 6 3 3" xfId="666" xr:uid="{00000000-0005-0000-0000-0000B0020000}"/>
    <cellStyle name="Normal 11 2 6 4" xfId="667" xr:uid="{00000000-0005-0000-0000-0000B1020000}"/>
    <cellStyle name="Normal 11 2 6 4 2" xfId="668" xr:uid="{00000000-0005-0000-0000-0000B2020000}"/>
    <cellStyle name="Normal 11 2 6 5" xfId="669" xr:uid="{00000000-0005-0000-0000-0000B3020000}"/>
    <cellStyle name="Normal 11 2 7" xfId="670" xr:uid="{00000000-0005-0000-0000-0000B4020000}"/>
    <cellStyle name="Normal 11 2 7 2" xfId="671" xr:uid="{00000000-0005-0000-0000-0000B5020000}"/>
    <cellStyle name="Normal 11 2 7 2 2" xfId="672" xr:uid="{00000000-0005-0000-0000-0000B6020000}"/>
    <cellStyle name="Normal 11 2 7 2 2 2" xfId="673" xr:uid="{00000000-0005-0000-0000-0000B7020000}"/>
    <cellStyle name="Normal 11 2 7 2 3" xfId="674" xr:uid="{00000000-0005-0000-0000-0000B8020000}"/>
    <cellStyle name="Normal 11 2 7 3" xfId="675" xr:uid="{00000000-0005-0000-0000-0000B9020000}"/>
    <cellStyle name="Normal 11 2 7 3 2" xfId="676" xr:uid="{00000000-0005-0000-0000-0000BA020000}"/>
    <cellStyle name="Normal 11 2 7 4" xfId="677" xr:uid="{00000000-0005-0000-0000-0000BB020000}"/>
    <cellStyle name="Normal 11 2 8" xfId="678" xr:uid="{00000000-0005-0000-0000-0000BC020000}"/>
    <cellStyle name="Normal 11 2 8 2" xfId="679" xr:uid="{00000000-0005-0000-0000-0000BD020000}"/>
    <cellStyle name="Normal 11 2 8 2 2" xfId="680" xr:uid="{00000000-0005-0000-0000-0000BE020000}"/>
    <cellStyle name="Normal 11 2 8 3" xfId="681" xr:uid="{00000000-0005-0000-0000-0000BF020000}"/>
    <cellStyle name="Normal 11 2 9" xfId="682" xr:uid="{00000000-0005-0000-0000-0000C0020000}"/>
    <cellStyle name="Normal 11 2 9 2" xfId="683" xr:uid="{00000000-0005-0000-0000-0000C1020000}"/>
    <cellStyle name="Normal 11 3" xfId="684" xr:uid="{00000000-0005-0000-0000-0000C2020000}"/>
    <cellStyle name="Normal 11 3 10" xfId="685" xr:uid="{00000000-0005-0000-0000-0000C3020000}"/>
    <cellStyle name="Normal 11 3 2" xfId="686" xr:uid="{00000000-0005-0000-0000-0000C4020000}"/>
    <cellStyle name="Normal 11 3 2 2" xfId="687" xr:uid="{00000000-0005-0000-0000-0000C5020000}"/>
    <cellStyle name="Normal 11 3 2 2 2" xfId="688" xr:uid="{00000000-0005-0000-0000-0000C6020000}"/>
    <cellStyle name="Normal 11 3 2 2 2 2" xfId="689" xr:uid="{00000000-0005-0000-0000-0000C7020000}"/>
    <cellStyle name="Normal 11 3 2 2 2 2 2" xfId="690" xr:uid="{00000000-0005-0000-0000-0000C8020000}"/>
    <cellStyle name="Normal 11 3 2 2 2 3" xfId="691" xr:uid="{00000000-0005-0000-0000-0000C9020000}"/>
    <cellStyle name="Normal 11 3 2 2 3" xfId="692" xr:uid="{00000000-0005-0000-0000-0000CA020000}"/>
    <cellStyle name="Normal 11 3 2 2 3 2" xfId="693" xr:uid="{00000000-0005-0000-0000-0000CB020000}"/>
    <cellStyle name="Normal 11 3 2 2 4" xfId="694" xr:uid="{00000000-0005-0000-0000-0000CC020000}"/>
    <cellStyle name="Normal 11 3 2 3" xfId="695" xr:uid="{00000000-0005-0000-0000-0000CD020000}"/>
    <cellStyle name="Normal 11 3 2 3 2" xfId="696" xr:uid="{00000000-0005-0000-0000-0000CE020000}"/>
    <cellStyle name="Normal 11 3 2 3 2 2" xfId="697" xr:uid="{00000000-0005-0000-0000-0000CF020000}"/>
    <cellStyle name="Normal 11 3 2 3 3" xfId="698" xr:uid="{00000000-0005-0000-0000-0000D0020000}"/>
    <cellStyle name="Normal 11 3 2 4" xfId="699" xr:uid="{00000000-0005-0000-0000-0000D1020000}"/>
    <cellStyle name="Normal 11 3 2 4 2" xfId="700" xr:uid="{00000000-0005-0000-0000-0000D2020000}"/>
    <cellStyle name="Normal 11 3 2 5" xfId="701" xr:uid="{00000000-0005-0000-0000-0000D3020000}"/>
    <cellStyle name="Normal 11 3 3" xfId="702" xr:uid="{00000000-0005-0000-0000-0000D4020000}"/>
    <cellStyle name="Normal 11 3 3 2" xfId="703" xr:uid="{00000000-0005-0000-0000-0000D5020000}"/>
    <cellStyle name="Normal 11 3 3 2 2" xfId="704" xr:uid="{00000000-0005-0000-0000-0000D6020000}"/>
    <cellStyle name="Normal 11 3 3 2 2 2" xfId="705" xr:uid="{00000000-0005-0000-0000-0000D7020000}"/>
    <cellStyle name="Normal 11 3 3 2 2 2 2" xfId="706" xr:uid="{00000000-0005-0000-0000-0000D8020000}"/>
    <cellStyle name="Normal 11 3 3 2 2 3" xfId="707" xr:uid="{00000000-0005-0000-0000-0000D9020000}"/>
    <cellStyle name="Normal 11 3 3 2 3" xfId="708" xr:uid="{00000000-0005-0000-0000-0000DA020000}"/>
    <cellStyle name="Normal 11 3 3 2 3 2" xfId="709" xr:uid="{00000000-0005-0000-0000-0000DB020000}"/>
    <cellStyle name="Normal 11 3 3 2 4" xfId="710" xr:uid="{00000000-0005-0000-0000-0000DC020000}"/>
    <cellStyle name="Normal 11 3 3 3" xfId="711" xr:uid="{00000000-0005-0000-0000-0000DD020000}"/>
    <cellStyle name="Normal 11 3 3 3 2" xfId="712" xr:uid="{00000000-0005-0000-0000-0000DE020000}"/>
    <cellStyle name="Normal 11 3 3 3 2 2" xfId="713" xr:uid="{00000000-0005-0000-0000-0000DF020000}"/>
    <cellStyle name="Normal 11 3 3 3 3" xfId="714" xr:uid="{00000000-0005-0000-0000-0000E0020000}"/>
    <cellStyle name="Normal 11 3 3 4" xfId="715" xr:uid="{00000000-0005-0000-0000-0000E1020000}"/>
    <cellStyle name="Normal 11 3 3 4 2" xfId="716" xr:uid="{00000000-0005-0000-0000-0000E2020000}"/>
    <cellStyle name="Normal 11 3 3 5" xfId="717" xr:uid="{00000000-0005-0000-0000-0000E3020000}"/>
    <cellStyle name="Normal 11 3 4" xfId="718" xr:uid="{00000000-0005-0000-0000-0000E4020000}"/>
    <cellStyle name="Normal 11 3 4 2" xfId="719" xr:uid="{00000000-0005-0000-0000-0000E5020000}"/>
    <cellStyle name="Normal 11 3 4 2 2" xfId="720" xr:uid="{00000000-0005-0000-0000-0000E6020000}"/>
    <cellStyle name="Normal 11 3 4 2 2 2" xfId="721" xr:uid="{00000000-0005-0000-0000-0000E7020000}"/>
    <cellStyle name="Normal 11 3 4 2 2 2 2" xfId="722" xr:uid="{00000000-0005-0000-0000-0000E8020000}"/>
    <cellStyle name="Normal 11 3 4 2 2 3" xfId="723" xr:uid="{00000000-0005-0000-0000-0000E9020000}"/>
    <cellStyle name="Normal 11 3 4 2 3" xfId="724" xr:uid="{00000000-0005-0000-0000-0000EA020000}"/>
    <cellStyle name="Normal 11 3 4 2 3 2" xfId="725" xr:uid="{00000000-0005-0000-0000-0000EB020000}"/>
    <cellStyle name="Normal 11 3 4 2 4" xfId="726" xr:uid="{00000000-0005-0000-0000-0000EC020000}"/>
    <cellStyle name="Normal 11 3 4 3" xfId="727" xr:uid="{00000000-0005-0000-0000-0000ED020000}"/>
    <cellStyle name="Normal 11 3 4 3 2" xfId="728" xr:uid="{00000000-0005-0000-0000-0000EE020000}"/>
    <cellStyle name="Normal 11 3 4 3 2 2" xfId="729" xr:uid="{00000000-0005-0000-0000-0000EF020000}"/>
    <cellStyle name="Normal 11 3 4 3 3" xfId="730" xr:uid="{00000000-0005-0000-0000-0000F0020000}"/>
    <cellStyle name="Normal 11 3 4 4" xfId="731" xr:uid="{00000000-0005-0000-0000-0000F1020000}"/>
    <cellStyle name="Normal 11 3 4 4 2" xfId="732" xr:uid="{00000000-0005-0000-0000-0000F2020000}"/>
    <cellStyle name="Normal 11 3 4 5" xfId="733" xr:uid="{00000000-0005-0000-0000-0000F3020000}"/>
    <cellStyle name="Normal 11 3 5" xfId="734" xr:uid="{00000000-0005-0000-0000-0000F4020000}"/>
    <cellStyle name="Normal 11 3 5 2" xfId="735" xr:uid="{00000000-0005-0000-0000-0000F5020000}"/>
    <cellStyle name="Normal 11 3 5 2 2" xfId="736" xr:uid="{00000000-0005-0000-0000-0000F6020000}"/>
    <cellStyle name="Normal 11 3 5 2 2 2" xfId="737" xr:uid="{00000000-0005-0000-0000-0000F7020000}"/>
    <cellStyle name="Normal 11 3 5 2 2 2 2" xfId="738" xr:uid="{00000000-0005-0000-0000-0000F8020000}"/>
    <cellStyle name="Normal 11 3 5 2 2 3" xfId="739" xr:uid="{00000000-0005-0000-0000-0000F9020000}"/>
    <cellStyle name="Normal 11 3 5 2 3" xfId="740" xr:uid="{00000000-0005-0000-0000-0000FA020000}"/>
    <cellStyle name="Normal 11 3 5 2 3 2" xfId="741" xr:uid="{00000000-0005-0000-0000-0000FB020000}"/>
    <cellStyle name="Normal 11 3 5 2 4" xfId="742" xr:uid="{00000000-0005-0000-0000-0000FC020000}"/>
    <cellStyle name="Normal 11 3 5 3" xfId="743" xr:uid="{00000000-0005-0000-0000-0000FD020000}"/>
    <cellStyle name="Normal 11 3 5 3 2" xfId="744" xr:uid="{00000000-0005-0000-0000-0000FE020000}"/>
    <cellStyle name="Normal 11 3 5 3 2 2" xfId="745" xr:uid="{00000000-0005-0000-0000-0000FF020000}"/>
    <cellStyle name="Normal 11 3 5 3 3" xfId="746" xr:uid="{00000000-0005-0000-0000-000000030000}"/>
    <cellStyle name="Normal 11 3 5 4" xfId="747" xr:uid="{00000000-0005-0000-0000-000001030000}"/>
    <cellStyle name="Normal 11 3 5 4 2" xfId="748" xr:uid="{00000000-0005-0000-0000-000002030000}"/>
    <cellStyle name="Normal 11 3 5 5" xfId="749" xr:uid="{00000000-0005-0000-0000-000003030000}"/>
    <cellStyle name="Normal 11 3 6" xfId="750" xr:uid="{00000000-0005-0000-0000-000004030000}"/>
    <cellStyle name="Normal 11 3 6 2" xfId="751" xr:uid="{00000000-0005-0000-0000-000005030000}"/>
    <cellStyle name="Normal 11 3 6 2 2" xfId="752" xr:uid="{00000000-0005-0000-0000-000006030000}"/>
    <cellStyle name="Normal 11 3 6 2 2 2" xfId="753" xr:uid="{00000000-0005-0000-0000-000007030000}"/>
    <cellStyle name="Normal 11 3 6 2 2 2 2" xfId="754" xr:uid="{00000000-0005-0000-0000-000008030000}"/>
    <cellStyle name="Normal 11 3 6 2 2 3" xfId="755" xr:uid="{00000000-0005-0000-0000-000009030000}"/>
    <cellStyle name="Normal 11 3 6 2 3" xfId="756" xr:uid="{00000000-0005-0000-0000-00000A030000}"/>
    <cellStyle name="Normal 11 3 6 2 3 2" xfId="757" xr:uid="{00000000-0005-0000-0000-00000B030000}"/>
    <cellStyle name="Normal 11 3 6 2 4" xfId="758" xr:uid="{00000000-0005-0000-0000-00000C030000}"/>
    <cellStyle name="Normal 11 3 6 3" xfId="759" xr:uid="{00000000-0005-0000-0000-00000D030000}"/>
    <cellStyle name="Normal 11 3 6 3 2" xfId="760" xr:uid="{00000000-0005-0000-0000-00000E030000}"/>
    <cellStyle name="Normal 11 3 6 3 2 2" xfId="761" xr:uid="{00000000-0005-0000-0000-00000F030000}"/>
    <cellStyle name="Normal 11 3 6 3 3" xfId="762" xr:uid="{00000000-0005-0000-0000-000010030000}"/>
    <cellStyle name="Normal 11 3 6 4" xfId="763" xr:uid="{00000000-0005-0000-0000-000011030000}"/>
    <cellStyle name="Normal 11 3 6 4 2" xfId="764" xr:uid="{00000000-0005-0000-0000-000012030000}"/>
    <cellStyle name="Normal 11 3 6 5" xfId="765" xr:uid="{00000000-0005-0000-0000-000013030000}"/>
    <cellStyle name="Normal 11 3 7" xfId="766" xr:uid="{00000000-0005-0000-0000-000014030000}"/>
    <cellStyle name="Normal 11 3 7 2" xfId="767" xr:uid="{00000000-0005-0000-0000-000015030000}"/>
    <cellStyle name="Normal 11 3 7 2 2" xfId="768" xr:uid="{00000000-0005-0000-0000-000016030000}"/>
    <cellStyle name="Normal 11 3 7 2 2 2" xfId="769" xr:uid="{00000000-0005-0000-0000-000017030000}"/>
    <cellStyle name="Normal 11 3 7 2 3" xfId="770" xr:uid="{00000000-0005-0000-0000-000018030000}"/>
    <cellStyle name="Normal 11 3 7 3" xfId="771" xr:uid="{00000000-0005-0000-0000-000019030000}"/>
    <cellStyle name="Normal 11 3 7 3 2" xfId="772" xr:uid="{00000000-0005-0000-0000-00001A030000}"/>
    <cellStyle name="Normal 11 3 7 4" xfId="773" xr:uid="{00000000-0005-0000-0000-00001B030000}"/>
    <cellStyle name="Normal 11 3 8" xfId="774" xr:uid="{00000000-0005-0000-0000-00001C030000}"/>
    <cellStyle name="Normal 11 3 8 2" xfId="775" xr:uid="{00000000-0005-0000-0000-00001D030000}"/>
    <cellStyle name="Normal 11 3 8 2 2" xfId="776" xr:uid="{00000000-0005-0000-0000-00001E030000}"/>
    <cellStyle name="Normal 11 3 8 3" xfId="777" xr:uid="{00000000-0005-0000-0000-00001F030000}"/>
    <cellStyle name="Normal 11 3 9" xfId="778" xr:uid="{00000000-0005-0000-0000-000020030000}"/>
    <cellStyle name="Normal 11 3 9 2" xfId="779" xr:uid="{00000000-0005-0000-0000-000021030000}"/>
    <cellStyle name="Normal 11 4" xfId="780" xr:uid="{00000000-0005-0000-0000-000022030000}"/>
    <cellStyle name="Normal 11 4 10" xfId="781" xr:uid="{00000000-0005-0000-0000-000023030000}"/>
    <cellStyle name="Normal 11 4 10 2" xfId="782" xr:uid="{00000000-0005-0000-0000-000024030000}"/>
    <cellStyle name="Normal 11 4 10 2 2" xfId="783" xr:uid="{00000000-0005-0000-0000-000025030000}"/>
    <cellStyle name="Normal 11 4 10 3" xfId="784" xr:uid="{00000000-0005-0000-0000-000026030000}"/>
    <cellStyle name="Normal 11 4 11" xfId="785" xr:uid="{00000000-0005-0000-0000-000027030000}"/>
    <cellStyle name="Normal 11 4 11 2" xfId="786" xr:uid="{00000000-0005-0000-0000-000028030000}"/>
    <cellStyle name="Normal 11 4 12" xfId="787" xr:uid="{00000000-0005-0000-0000-000029030000}"/>
    <cellStyle name="Normal 11 4 2" xfId="788" xr:uid="{00000000-0005-0000-0000-00002A030000}"/>
    <cellStyle name="Normal 11 4 2 2" xfId="789" xr:uid="{00000000-0005-0000-0000-00002B030000}"/>
    <cellStyle name="Normal 11 4 2 2 2" xfId="790" xr:uid="{00000000-0005-0000-0000-00002C030000}"/>
    <cellStyle name="Normal 11 4 2 2 2 2" xfId="791" xr:uid="{00000000-0005-0000-0000-00002D030000}"/>
    <cellStyle name="Normal 11 4 2 2 2 2 2" xfId="792" xr:uid="{00000000-0005-0000-0000-00002E030000}"/>
    <cellStyle name="Normal 11 4 2 2 2 3" xfId="793" xr:uid="{00000000-0005-0000-0000-00002F030000}"/>
    <cellStyle name="Normal 11 4 2 2 3" xfId="794" xr:uid="{00000000-0005-0000-0000-000030030000}"/>
    <cellStyle name="Normal 11 4 2 2 3 2" xfId="795" xr:uid="{00000000-0005-0000-0000-000031030000}"/>
    <cellStyle name="Normal 11 4 2 2 4" xfId="796" xr:uid="{00000000-0005-0000-0000-000032030000}"/>
    <cellStyle name="Normal 11 4 2 3" xfId="797" xr:uid="{00000000-0005-0000-0000-000033030000}"/>
    <cellStyle name="Normal 11 4 2 3 2" xfId="798" xr:uid="{00000000-0005-0000-0000-000034030000}"/>
    <cellStyle name="Normal 11 4 2 3 2 2" xfId="799" xr:uid="{00000000-0005-0000-0000-000035030000}"/>
    <cellStyle name="Normal 11 4 2 3 3" xfId="800" xr:uid="{00000000-0005-0000-0000-000036030000}"/>
    <cellStyle name="Normal 11 4 2 4" xfId="801" xr:uid="{00000000-0005-0000-0000-000037030000}"/>
    <cellStyle name="Normal 11 4 2 4 2" xfId="802" xr:uid="{00000000-0005-0000-0000-000038030000}"/>
    <cellStyle name="Normal 11 4 2 5" xfId="803" xr:uid="{00000000-0005-0000-0000-000039030000}"/>
    <cellStyle name="Normal 11 4 3" xfId="804" xr:uid="{00000000-0005-0000-0000-00003A030000}"/>
    <cellStyle name="Normal 11 4 3 2" xfId="805" xr:uid="{00000000-0005-0000-0000-00003B030000}"/>
    <cellStyle name="Normal 11 4 3 2 2" xfId="806" xr:uid="{00000000-0005-0000-0000-00003C030000}"/>
    <cellStyle name="Normal 11 4 3 2 2 2" xfId="807" xr:uid="{00000000-0005-0000-0000-00003D030000}"/>
    <cellStyle name="Normal 11 4 3 2 2 2 2" xfId="808" xr:uid="{00000000-0005-0000-0000-00003E030000}"/>
    <cellStyle name="Normal 11 4 3 2 2 3" xfId="809" xr:uid="{00000000-0005-0000-0000-00003F030000}"/>
    <cellStyle name="Normal 11 4 3 2 3" xfId="810" xr:uid="{00000000-0005-0000-0000-000040030000}"/>
    <cellStyle name="Normal 11 4 3 2 3 2" xfId="811" xr:uid="{00000000-0005-0000-0000-000041030000}"/>
    <cellStyle name="Normal 11 4 3 2 4" xfId="812" xr:uid="{00000000-0005-0000-0000-000042030000}"/>
    <cellStyle name="Normal 11 4 3 3" xfId="813" xr:uid="{00000000-0005-0000-0000-000043030000}"/>
    <cellStyle name="Normal 11 4 3 3 2" xfId="814" xr:uid="{00000000-0005-0000-0000-000044030000}"/>
    <cellStyle name="Normal 11 4 3 3 2 2" xfId="815" xr:uid="{00000000-0005-0000-0000-000045030000}"/>
    <cellStyle name="Normal 11 4 3 3 3" xfId="816" xr:uid="{00000000-0005-0000-0000-000046030000}"/>
    <cellStyle name="Normal 11 4 3 4" xfId="817" xr:uid="{00000000-0005-0000-0000-000047030000}"/>
    <cellStyle name="Normal 11 4 3 4 2" xfId="818" xr:uid="{00000000-0005-0000-0000-000048030000}"/>
    <cellStyle name="Normal 11 4 3 5" xfId="819" xr:uid="{00000000-0005-0000-0000-000049030000}"/>
    <cellStyle name="Normal 11 4 4" xfId="820" xr:uid="{00000000-0005-0000-0000-00004A030000}"/>
    <cellStyle name="Normal 11 4 4 2" xfId="821" xr:uid="{00000000-0005-0000-0000-00004B030000}"/>
    <cellStyle name="Normal 11 4 4 2 2" xfId="822" xr:uid="{00000000-0005-0000-0000-00004C030000}"/>
    <cellStyle name="Normal 11 4 4 2 2 2" xfId="823" xr:uid="{00000000-0005-0000-0000-00004D030000}"/>
    <cellStyle name="Normal 11 4 4 2 2 2 2" xfId="824" xr:uid="{00000000-0005-0000-0000-00004E030000}"/>
    <cellStyle name="Normal 11 4 4 2 2 3" xfId="825" xr:uid="{00000000-0005-0000-0000-00004F030000}"/>
    <cellStyle name="Normal 11 4 4 2 3" xfId="826" xr:uid="{00000000-0005-0000-0000-000050030000}"/>
    <cellStyle name="Normal 11 4 4 2 3 2" xfId="827" xr:uid="{00000000-0005-0000-0000-000051030000}"/>
    <cellStyle name="Normal 11 4 4 2 4" xfId="828" xr:uid="{00000000-0005-0000-0000-000052030000}"/>
    <cellStyle name="Normal 11 4 4 3" xfId="829" xr:uid="{00000000-0005-0000-0000-000053030000}"/>
    <cellStyle name="Normal 11 4 4 3 2" xfId="830" xr:uid="{00000000-0005-0000-0000-000054030000}"/>
    <cellStyle name="Normal 11 4 4 3 2 2" xfId="831" xr:uid="{00000000-0005-0000-0000-000055030000}"/>
    <cellStyle name="Normal 11 4 4 3 3" xfId="832" xr:uid="{00000000-0005-0000-0000-000056030000}"/>
    <cellStyle name="Normal 11 4 4 4" xfId="833" xr:uid="{00000000-0005-0000-0000-000057030000}"/>
    <cellStyle name="Normal 11 4 4 4 2" xfId="834" xr:uid="{00000000-0005-0000-0000-000058030000}"/>
    <cellStyle name="Normal 11 4 4 5" xfId="835" xr:uid="{00000000-0005-0000-0000-000059030000}"/>
    <cellStyle name="Normal 11 4 5" xfId="836" xr:uid="{00000000-0005-0000-0000-00005A030000}"/>
    <cellStyle name="Normal 11 4 5 2" xfId="837" xr:uid="{00000000-0005-0000-0000-00005B030000}"/>
    <cellStyle name="Normal 11 4 5 2 2" xfId="838" xr:uid="{00000000-0005-0000-0000-00005C030000}"/>
    <cellStyle name="Normal 11 4 5 2 2 2" xfId="839" xr:uid="{00000000-0005-0000-0000-00005D030000}"/>
    <cellStyle name="Normal 11 4 5 2 2 2 2" xfId="840" xr:uid="{00000000-0005-0000-0000-00005E030000}"/>
    <cellStyle name="Normal 11 4 5 2 2 3" xfId="841" xr:uid="{00000000-0005-0000-0000-00005F030000}"/>
    <cellStyle name="Normal 11 4 5 2 3" xfId="842" xr:uid="{00000000-0005-0000-0000-000060030000}"/>
    <cellStyle name="Normal 11 4 5 2 3 2" xfId="843" xr:uid="{00000000-0005-0000-0000-000061030000}"/>
    <cellStyle name="Normal 11 4 5 2 4" xfId="844" xr:uid="{00000000-0005-0000-0000-000062030000}"/>
    <cellStyle name="Normal 11 4 5 3" xfId="845" xr:uid="{00000000-0005-0000-0000-000063030000}"/>
    <cellStyle name="Normal 11 4 5 3 2" xfId="846" xr:uid="{00000000-0005-0000-0000-000064030000}"/>
    <cellStyle name="Normal 11 4 5 3 2 2" xfId="847" xr:uid="{00000000-0005-0000-0000-000065030000}"/>
    <cellStyle name="Normal 11 4 5 3 3" xfId="848" xr:uid="{00000000-0005-0000-0000-000066030000}"/>
    <cellStyle name="Normal 11 4 5 4" xfId="849" xr:uid="{00000000-0005-0000-0000-000067030000}"/>
    <cellStyle name="Normal 11 4 5 4 2" xfId="850" xr:uid="{00000000-0005-0000-0000-000068030000}"/>
    <cellStyle name="Normal 11 4 5 5" xfId="851" xr:uid="{00000000-0005-0000-0000-000069030000}"/>
    <cellStyle name="Normal 11 4 6" xfId="852" xr:uid="{00000000-0005-0000-0000-00006A030000}"/>
    <cellStyle name="Normal 11 4 6 2" xfId="853" xr:uid="{00000000-0005-0000-0000-00006B030000}"/>
    <cellStyle name="Normal 11 4 6 2 2" xfId="854" xr:uid="{00000000-0005-0000-0000-00006C030000}"/>
    <cellStyle name="Normal 11 4 6 2 2 2" xfId="855" xr:uid="{00000000-0005-0000-0000-00006D030000}"/>
    <cellStyle name="Normal 11 4 6 2 2 2 2" xfId="856" xr:uid="{00000000-0005-0000-0000-00006E030000}"/>
    <cellStyle name="Normal 11 4 6 2 2 3" xfId="857" xr:uid="{00000000-0005-0000-0000-00006F030000}"/>
    <cellStyle name="Normal 11 4 6 2 3" xfId="858" xr:uid="{00000000-0005-0000-0000-000070030000}"/>
    <cellStyle name="Normal 11 4 6 2 3 2" xfId="859" xr:uid="{00000000-0005-0000-0000-000071030000}"/>
    <cellStyle name="Normal 11 4 6 2 4" xfId="860" xr:uid="{00000000-0005-0000-0000-000072030000}"/>
    <cellStyle name="Normal 11 4 6 3" xfId="861" xr:uid="{00000000-0005-0000-0000-000073030000}"/>
    <cellStyle name="Normal 11 4 6 3 2" xfId="862" xr:uid="{00000000-0005-0000-0000-000074030000}"/>
    <cellStyle name="Normal 11 4 6 3 2 2" xfId="863" xr:uid="{00000000-0005-0000-0000-000075030000}"/>
    <cellStyle name="Normal 11 4 6 3 3" xfId="864" xr:uid="{00000000-0005-0000-0000-000076030000}"/>
    <cellStyle name="Normal 11 4 6 4" xfId="865" xr:uid="{00000000-0005-0000-0000-000077030000}"/>
    <cellStyle name="Normal 11 4 6 4 2" xfId="866" xr:uid="{00000000-0005-0000-0000-000078030000}"/>
    <cellStyle name="Normal 11 4 6 5" xfId="867" xr:uid="{00000000-0005-0000-0000-000079030000}"/>
    <cellStyle name="Normal 11 4 7" xfId="868" xr:uid="{00000000-0005-0000-0000-00007A030000}"/>
    <cellStyle name="Normal 11 4 7 2" xfId="869" xr:uid="{00000000-0005-0000-0000-00007B030000}"/>
    <cellStyle name="Normal 11 4 7 2 2" xfId="870" xr:uid="{00000000-0005-0000-0000-00007C030000}"/>
    <cellStyle name="Normal 11 4 7 2 2 2" xfId="871" xr:uid="{00000000-0005-0000-0000-00007D030000}"/>
    <cellStyle name="Normal 11 4 7 2 2 2 2" xfId="872" xr:uid="{00000000-0005-0000-0000-00007E030000}"/>
    <cellStyle name="Normal 11 4 7 2 2 3" xfId="873" xr:uid="{00000000-0005-0000-0000-00007F030000}"/>
    <cellStyle name="Normal 11 4 7 2 3" xfId="874" xr:uid="{00000000-0005-0000-0000-000080030000}"/>
    <cellStyle name="Normal 11 4 7 2 3 2" xfId="875" xr:uid="{00000000-0005-0000-0000-000081030000}"/>
    <cellStyle name="Normal 11 4 7 2 4" xfId="876" xr:uid="{00000000-0005-0000-0000-000082030000}"/>
    <cellStyle name="Normal 11 4 7 3" xfId="877" xr:uid="{00000000-0005-0000-0000-000083030000}"/>
    <cellStyle name="Normal 11 4 7 3 2" xfId="878" xr:uid="{00000000-0005-0000-0000-000084030000}"/>
    <cellStyle name="Normal 11 4 7 3 2 2" xfId="879" xr:uid="{00000000-0005-0000-0000-000085030000}"/>
    <cellStyle name="Normal 11 4 7 3 3" xfId="880" xr:uid="{00000000-0005-0000-0000-000086030000}"/>
    <cellStyle name="Normal 11 4 7 4" xfId="881" xr:uid="{00000000-0005-0000-0000-000087030000}"/>
    <cellStyle name="Normal 11 4 7 4 2" xfId="882" xr:uid="{00000000-0005-0000-0000-000088030000}"/>
    <cellStyle name="Normal 11 4 7 5" xfId="883" xr:uid="{00000000-0005-0000-0000-000089030000}"/>
    <cellStyle name="Normal 11 4 7 6" xfId="884" xr:uid="{00000000-0005-0000-0000-00008A030000}"/>
    <cellStyle name="Normal 11 4 8" xfId="885" xr:uid="{00000000-0005-0000-0000-00008B030000}"/>
    <cellStyle name="Normal 11 4 8 10" xfId="886" xr:uid="{00000000-0005-0000-0000-00008C030000}"/>
    <cellStyle name="Normal 11 4 8 10 2" xfId="887" xr:uid="{00000000-0005-0000-0000-00008D030000}"/>
    <cellStyle name="Normal 11 4 8 10 2 2" xfId="888" xr:uid="{00000000-0005-0000-0000-00008E030000}"/>
    <cellStyle name="Normal 11 4 8 10 2 3" xfId="889" xr:uid="{00000000-0005-0000-0000-00008F030000}"/>
    <cellStyle name="Normal 11 4 8 10 3" xfId="890" xr:uid="{00000000-0005-0000-0000-000090030000}"/>
    <cellStyle name="Normal 11 4 8 11" xfId="891" xr:uid="{00000000-0005-0000-0000-000091030000}"/>
    <cellStyle name="Normal 11 4 8 12" xfId="892" xr:uid="{00000000-0005-0000-0000-000092030000}"/>
    <cellStyle name="Normal 11 4 8 13" xfId="893" xr:uid="{00000000-0005-0000-0000-000093030000}"/>
    <cellStyle name="Normal 11 4 8 2" xfId="894" xr:uid="{00000000-0005-0000-0000-000094030000}"/>
    <cellStyle name="Normal 11 4 8 2 2" xfId="895" xr:uid="{00000000-0005-0000-0000-000095030000}"/>
    <cellStyle name="Normal 11 4 8 2 2 10" xfId="896" xr:uid="{00000000-0005-0000-0000-000096030000}"/>
    <cellStyle name="Normal 11 4 8 2 2 11" xfId="897" xr:uid="{00000000-0005-0000-0000-000097030000}"/>
    <cellStyle name="Normal 11 4 8 2 2 11 2" xfId="2598" xr:uid="{00000000-0005-0000-0000-000098030000}"/>
    <cellStyle name="Normal 11 4 8 2 2 11 2 2" xfId="2687" xr:uid="{00000000-0005-0000-0000-0000A3030000}"/>
    <cellStyle name="Normal 11 4 8 2 2 11 2 2 2" xfId="2688" xr:uid="{00000000-0005-0000-0000-0000A4030000}"/>
    <cellStyle name="Normal 11 4 8 2 2 11 2 3" xfId="2663" xr:uid="{00000000-0005-0000-0000-0000A2030000}"/>
    <cellStyle name="Normal 11 4 8 2 2 11 3" xfId="2676" xr:uid="{00000000-0005-0000-0000-0000A5030000}"/>
    <cellStyle name="Normal 11 4 8 2 2 12" xfId="898" xr:uid="{00000000-0005-0000-0000-000099030000}"/>
    <cellStyle name="Normal 11 4 8 2 2 13" xfId="899" xr:uid="{00000000-0005-0000-0000-00009A030000}"/>
    <cellStyle name="Normal 11 4 8 2 2 14" xfId="2599" xr:uid="{00000000-0005-0000-0000-00009B030000}"/>
    <cellStyle name="Normal 11 4 8 2 2 14 2" xfId="2664" xr:uid="{00000000-0005-0000-0000-0000A8030000}"/>
    <cellStyle name="Normal 11 4 8 2 2 2" xfId="900" xr:uid="{00000000-0005-0000-0000-00009C030000}"/>
    <cellStyle name="Normal 11 4 8 2 2 2 2" xfId="901" xr:uid="{00000000-0005-0000-0000-00009D030000}"/>
    <cellStyle name="Normal 11 4 8 2 2 2 2 2" xfId="902" xr:uid="{00000000-0005-0000-0000-00009E030000}"/>
    <cellStyle name="Normal 11 4 8 2 2 2 2 2 2" xfId="903" xr:uid="{00000000-0005-0000-0000-00009F030000}"/>
    <cellStyle name="Normal 11 4 8 2 2 2 2 2 2 2" xfId="904" xr:uid="{00000000-0005-0000-0000-0000A0030000}"/>
    <cellStyle name="Normal 11 4 8 2 2 2 2 2 2 2 2" xfId="905" xr:uid="{00000000-0005-0000-0000-0000A1030000}"/>
    <cellStyle name="Normal 11 4 8 2 2 2 2 2 2 2 3" xfId="906" xr:uid="{00000000-0005-0000-0000-0000A2030000}"/>
    <cellStyle name="Normal 11 4 8 2 2 2 2 2 2 3" xfId="907" xr:uid="{00000000-0005-0000-0000-0000A3030000}"/>
    <cellStyle name="Normal 11 4 8 2 2 2 2 2 3" xfId="908" xr:uid="{00000000-0005-0000-0000-0000A4030000}"/>
    <cellStyle name="Normal 11 4 8 2 2 2 2 3" xfId="909" xr:uid="{00000000-0005-0000-0000-0000A5030000}"/>
    <cellStyle name="Normal 11 4 8 2 2 2 3" xfId="910" xr:uid="{00000000-0005-0000-0000-0000A6030000}"/>
    <cellStyle name="Normal 11 4 8 2 2 2 3 2" xfId="911" xr:uid="{00000000-0005-0000-0000-0000A7030000}"/>
    <cellStyle name="Normal 11 4 8 2 2 2 3 2 2" xfId="912" xr:uid="{00000000-0005-0000-0000-0000A8030000}"/>
    <cellStyle name="Normal 11 4 8 2 2 2 3 2 2 2" xfId="913" xr:uid="{00000000-0005-0000-0000-0000A9030000}"/>
    <cellStyle name="Normal 11 4 8 2 2 2 3 2 3" xfId="914" xr:uid="{00000000-0005-0000-0000-0000AA030000}"/>
    <cellStyle name="Normal 11 4 8 2 2 2 3 2 4" xfId="915" xr:uid="{00000000-0005-0000-0000-0000AB030000}"/>
    <cellStyle name="Normal 11 4 8 2 2 2 3 2 4 2" xfId="916" xr:uid="{00000000-0005-0000-0000-0000AC030000}"/>
    <cellStyle name="Normal 11 4 8 2 2 2 3 2 4 3" xfId="917" xr:uid="{00000000-0005-0000-0000-0000AD030000}"/>
    <cellStyle name="Normal 11 4 8 2 2 2 3 3" xfId="918" xr:uid="{00000000-0005-0000-0000-0000AE030000}"/>
    <cellStyle name="Normal 11 4 8 2 2 2 3 3 2" xfId="919" xr:uid="{00000000-0005-0000-0000-0000AF030000}"/>
    <cellStyle name="Normal 11 4 8 2 2 2 3 4" xfId="920" xr:uid="{00000000-0005-0000-0000-0000B0030000}"/>
    <cellStyle name="Normal 11 4 8 2 2 2 4" xfId="921" xr:uid="{00000000-0005-0000-0000-0000B1030000}"/>
    <cellStyle name="Normal 11 4 8 2 2 2 4 2" xfId="922" xr:uid="{00000000-0005-0000-0000-0000B2030000}"/>
    <cellStyle name="Normal 11 4 8 2 2 2 5" xfId="923" xr:uid="{00000000-0005-0000-0000-0000B3030000}"/>
    <cellStyle name="Normal 11 4 8 2 2 2 5 2" xfId="924" xr:uid="{00000000-0005-0000-0000-0000B4030000}"/>
    <cellStyle name="Normal 11 4 8 2 2 2 5 2 2" xfId="925" xr:uid="{00000000-0005-0000-0000-0000B5030000}"/>
    <cellStyle name="Normal 11 4 8 2 2 2 5 3" xfId="926" xr:uid="{00000000-0005-0000-0000-0000B6030000}"/>
    <cellStyle name="Normal 11 4 8 2 2 2 6" xfId="927" xr:uid="{00000000-0005-0000-0000-0000B7030000}"/>
    <cellStyle name="Normal 11 4 8 2 2 2 7" xfId="928" xr:uid="{00000000-0005-0000-0000-0000B8030000}"/>
    <cellStyle name="Normal 11 4 8 2 2 3" xfId="929" xr:uid="{00000000-0005-0000-0000-0000B9030000}"/>
    <cellStyle name="Normal 11 4 8 2 2 3 2" xfId="930" xr:uid="{00000000-0005-0000-0000-0000BA030000}"/>
    <cellStyle name="Normal 11 4 8 2 2 3 3" xfId="931" xr:uid="{00000000-0005-0000-0000-0000BB030000}"/>
    <cellStyle name="Normal 11 4 8 2 2 3 3 2" xfId="932" xr:uid="{00000000-0005-0000-0000-0000BC030000}"/>
    <cellStyle name="Normal 11 4 8 2 2 3 4" xfId="933" xr:uid="{00000000-0005-0000-0000-0000BD030000}"/>
    <cellStyle name="Normal 11 4 8 2 2 3 4 2" xfId="2600" xr:uid="{00000000-0005-0000-0000-0000BE030000}"/>
    <cellStyle name="Normal 11 4 8 2 2 3 4 2 2" xfId="2665" xr:uid="{00000000-0005-0000-0000-0000CB030000}"/>
    <cellStyle name="Normal 11 4 8 2 2 4" xfId="934" xr:uid="{00000000-0005-0000-0000-0000BF030000}"/>
    <cellStyle name="Normal 11 4 8 2 2 4 2" xfId="935" xr:uid="{00000000-0005-0000-0000-0000C0030000}"/>
    <cellStyle name="Normal 11 4 8 2 2 4 3" xfId="936" xr:uid="{00000000-0005-0000-0000-0000C1030000}"/>
    <cellStyle name="Normal 11 4 8 2 2 4 3 2" xfId="937" xr:uid="{00000000-0005-0000-0000-0000C2030000}"/>
    <cellStyle name="Normal 11 4 8 2 2 5" xfId="938" xr:uid="{00000000-0005-0000-0000-0000C3030000}"/>
    <cellStyle name="Normal 11 4 8 2 2 6" xfId="939" xr:uid="{00000000-0005-0000-0000-0000C4030000}"/>
    <cellStyle name="Normal 11 4 8 2 2 6 2" xfId="940" xr:uid="{00000000-0005-0000-0000-0000C5030000}"/>
    <cellStyle name="Normal 11 4 8 2 2 6 2 2" xfId="941" xr:uid="{00000000-0005-0000-0000-0000C6030000}"/>
    <cellStyle name="Normal 11 4 8 2 2 7" xfId="942" xr:uid="{00000000-0005-0000-0000-0000C7030000}"/>
    <cellStyle name="Normal 11 4 8 2 2 7 2" xfId="943" xr:uid="{00000000-0005-0000-0000-0000C8030000}"/>
    <cellStyle name="Normal 11 4 8 2 2 8" xfId="944" xr:uid="{00000000-0005-0000-0000-0000C9030000}"/>
    <cellStyle name="Normal 11 4 8 2 2 9" xfId="945" xr:uid="{00000000-0005-0000-0000-0000CA030000}"/>
    <cellStyle name="Normal 11 4 8 2 3" xfId="946" xr:uid="{00000000-0005-0000-0000-0000CB030000}"/>
    <cellStyle name="Normal 11 4 8 2 3 2" xfId="947" xr:uid="{00000000-0005-0000-0000-0000CC030000}"/>
    <cellStyle name="Normal 11 4 8 2 3 2 2" xfId="948" xr:uid="{00000000-0005-0000-0000-0000CD030000}"/>
    <cellStyle name="Normal 11 4 8 2 3 3" xfId="949" xr:uid="{00000000-0005-0000-0000-0000CE030000}"/>
    <cellStyle name="Normal 11 4 8 2 4" xfId="950" xr:uid="{00000000-0005-0000-0000-0000CF030000}"/>
    <cellStyle name="Normal 11 4 8 2 4 2" xfId="951" xr:uid="{00000000-0005-0000-0000-0000D0030000}"/>
    <cellStyle name="Normal 11 4 8 2 4 2 2" xfId="952" xr:uid="{00000000-0005-0000-0000-0000D1030000}"/>
    <cellStyle name="Normal 11 4 8 2 4 2 2 2" xfId="953" xr:uid="{00000000-0005-0000-0000-0000D2030000}"/>
    <cellStyle name="Normal 11 4 8 2 4 2 2 2 2" xfId="954" xr:uid="{00000000-0005-0000-0000-0000D3030000}"/>
    <cellStyle name="Normal 11 4 8 2 4 2 2 2 2 2" xfId="955" xr:uid="{00000000-0005-0000-0000-0000D4030000}"/>
    <cellStyle name="Normal 11 4 8 2 4 2 2 2 3" xfId="956" xr:uid="{00000000-0005-0000-0000-0000D5030000}"/>
    <cellStyle name="Normal 11 4 8 2 4 2 2 2 4" xfId="957" xr:uid="{00000000-0005-0000-0000-0000D6030000}"/>
    <cellStyle name="Normal 11 4 8 2 4 2 2 2 4 2" xfId="958" xr:uid="{00000000-0005-0000-0000-0000D7030000}"/>
    <cellStyle name="Normal 11 4 8 2 4 2 2 2 4 3" xfId="959" xr:uid="{00000000-0005-0000-0000-0000D8030000}"/>
    <cellStyle name="Normal 11 4 8 2 4 2 2 2 4 4" xfId="960" xr:uid="{00000000-0005-0000-0000-0000D9030000}"/>
    <cellStyle name="Normal 11 4 8 2 4 2 2 3" xfId="961" xr:uid="{00000000-0005-0000-0000-0000DA030000}"/>
    <cellStyle name="Normal 11 4 8 2 4 2 2 3 2" xfId="962" xr:uid="{00000000-0005-0000-0000-0000DB030000}"/>
    <cellStyle name="Normal 11 4 8 2 4 2 2 4" xfId="963" xr:uid="{00000000-0005-0000-0000-0000DC030000}"/>
    <cellStyle name="Normal 11 4 8 2 4 2 3" xfId="964" xr:uid="{00000000-0005-0000-0000-0000DD030000}"/>
    <cellStyle name="Normal 11 4 8 2 4 2 3 2" xfId="965" xr:uid="{00000000-0005-0000-0000-0000DE030000}"/>
    <cellStyle name="Normal 11 4 8 2 4 2 4" xfId="966" xr:uid="{00000000-0005-0000-0000-0000DF030000}"/>
    <cellStyle name="Normal 11 4 8 2 4 2 4 2" xfId="967" xr:uid="{00000000-0005-0000-0000-0000E0030000}"/>
    <cellStyle name="Normal 11 4 8 2 4 2 4 2 2" xfId="968" xr:uid="{00000000-0005-0000-0000-0000E1030000}"/>
    <cellStyle name="Normal 11 4 8 2 4 2 4 3" xfId="969" xr:uid="{00000000-0005-0000-0000-0000E2030000}"/>
    <cellStyle name="Normal 11 4 8 2 4 2 5" xfId="970" xr:uid="{00000000-0005-0000-0000-0000E3030000}"/>
    <cellStyle name="Normal 11 4 8 2 4 2 6" xfId="971" xr:uid="{00000000-0005-0000-0000-0000E4030000}"/>
    <cellStyle name="Normal 11 4 8 2 4 3" xfId="972" xr:uid="{00000000-0005-0000-0000-0000E5030000}"/>
    <cellStyle name="Normal 11 4 8 2 4 3 2" xfId="973" xr:uid="{00000000-0005-0000-0000-0000E6030000}"/>
    <cellStyle name="Normal 11 4 8 2 4 4" xfId="974" xr:uid="{00000000-0005-0000-0000-0000E7030000}"/>
    <cellStyle name="Normal 11 4 8 2 4 4 2" xfId="975" xr:uid="{00000000-0005-0000-0000-0000E8030000}"/>
    <cellStyle name="Normal 11 4 8 2 4 4 2 2" xfId="976" xr:uid="{00000000-0005-0000-0000-0000E9030000}"/>
    <cellStyle name="Normal 11 4 8 2 4 4 3" xfId="977" xr:uid="{00000000-0005-0000-0000-0000EA030000}"/>
    <cellStyle name="Normal 11 4 8 2 4 5" xfId="978" xr:uid="{00000000-0005-0000-0000-0000EB030000}"/>
    <cellStyle name="Normal 11 4 8 2 5" xfId="979" xr:uid="{00000000-0005-0000-0000-0000EC030000}"/>
    <cellStyle name="Normal 11 4 8 2 5 2" xfId="980" xr:uid="{00000000-0005-0000-0000-0000ED030000}"/>
    <cellStyle name="Normal 11 4 8 2 5 2 2" xfId="981" xr:uid="{00000000-0005-0000-0000-0000EE030000}"/>
    <cellStyle name="Normal 11 4 8 2 5 3" xfId="982" xr:uid="{00000000-0005-0000-0000-0000EF030000}"/>
    <cellStyle name="Normal 11 4 8 2 5 4" xfId="983" xr:uid="{00000000-0005-0000-0000-0000F0030000}"/>
    <cellStyle name="Normal 11 4 8 2 6" xfId="984" xr:uid="{00000000-0005-0000-0000-0000F1030000}"/>
    <cellStyle name="Normal 11 4 8 2 6 2" xfId="985" xr:uid="{00000000-0005-0000-0000-0000F2030000}"/>
    <cellStyle name="Normal 11 4 8 2 7" xfId="986" xr:uid="{00000000-0005-0000-0000-0000F3030000}"/>
    <cellStyle name="Normal 11 4 8 2 8" xfId="987" xr:uid="{00000000-0005-0000-0000-0000F4030000}"/>
    <cellStyle name="Normal 11 4 8 3" xfId="988" xr:uid="{00000000-0005-0000-0000-0000F5030000}"/>
    <cellStyle name="Normal 11 4 8 3 2" xfId="989" xr:uid="{00000000-0005-0000-0000-0000F6030000}"/>
    <cellStyle name="Normal 11 4 8 3 2 2" xfId="990" xr:uid="{00000000-0005-0000-0000-0000F7030000}"/>
    <cellStyle name="Normal 11 4 8 3 2 2 2" xfId="991" xr:uid="{00000000-0005-0000-0000-0000F8030000}"/>
    <cellStyle name="Normal 11 4 8 3 2 3" xfId="992" xr:uid="{00000000-0005-0000-0000-0000F9030000}"/>
    <cellStyle name="Normal 11 4 8 3 3" xfId="993" xr:uid="{00000000-0005-0000-0000-0000FA030000}"/>
    <cellStyle name="Normal 11 4 8 3 3 2" xfId="994" xr:uid="{00000000-0005-0000-0000-0000FB030000}"/>
    <cellStyle name="Normal 11 4 8 3 4" xfId="995" xr:uid="{00000000-0005-0000-0000-0000FC030000}"/>
    <cellStyle name="Normal 11 4 8 3 4 2" xfId="996" xr:uid="{00000000-0005-0000-0000-0000FD030000}"/>
    <cellStyle name="Normal 11 4 8 3 4 3" xfId="997" xr:uid="{00000000-0005-0000-0000-0000FE030000}"/>
    <cellStyle name="Normal 11 4 8 3 5" xfId="998" xr:uid="{00000000-0005-0000-0000-0000FF030000}"/>
    <cellStyle name="Normal 11 4 8 4" xfId="999" xr:uid="{00000000-0005-0000-0000-000000040000}"/>
    <cellStyle name="Normal 11 4 8 4 2" xfId="1000" xr:uid="{00000000-0005-0000-0000-000001040000}"/>
    <cellStyle name="Normal 11 4 8 4 2 2" xfId="1001" xr:uid="{00000000-0005-0000-0000-000002040000}"/>
    <cellStyle name="Normal 11 4 8 4 2 2 2" xfId="1002" xr:uid="{00000000-0005-0000-0000-000003040000}"/>
    <cellStyle name="Normal 11 4 8 4 2 2 2 2" xfId="1003" xr:uid="{00000000-0005-0000-0000-000004040000}"/>
    <cellStyle name="Normal 11 4 8 4 2 2 2 3" xfId="1004" xr:uid="{00000000-0005-0000-0000-000005040000}"/>
    <cellStyle name="Normal 11 4 8 4 2 2 3" xfId="1005" xr:uid="{00000000-0005-0000-0000-000006040000}"/>
    <cellStyle name="Normal 11 4 8 4 2 3" xfId="1006" xr:uid="{00000000-0005-0000-0000-000007040000}"/>
    <cellStyle name="Normal 11 4 8 4 3" xfId="1007" xr:uid="{00000000-0005-0000-0000-000008040000}"/>
    <cellStyle name="Normal 11 4 8 5" xfId="1008" xr:uid="{00000000-0005-0000-0000-000009040000}"/>
    <cellStyle name="Normal 11 4 8 5 2" xfId="1009" xr:uid="{00000000-0005-0000-0000-00000A040000}"/>
    <cellStyle name="Normal 11 4 8 5 2 2" xfId="1010" xr:uid="{00000000-0005-0000-0000-00000B040000}"/>
    <cellStyle name="Normal 11 4 8 5 2 2 2" xfId="1011" xr:uid="{00000000-0005-0000-0000-00000C040000}"/>
    <cellStyle name="Normal 11 4 8 5 2 3" xfId="1012" xr:uid="{00000000-0005-0000-0000-00000D040000}"/>
    <cellStyle name="Normal 11 4 8 5 2 4" xfId="1013" xr:uid="{00000000-0005-0000-0000-00000E040000}"/>
    <cellStyle name="Normal 11 4 8 5 2 4 2" xfId="1014" xr:uid="{00000000-0005-0000-0000-00000F040000}"/>
    <cellStyle name="Normal 11 4 8 5 2 4 3" xfId="1015" xr:uid="{00000000-0005-0000-0000-000010040000}"/>
    <cellStyle name="Normal 11 4 8 5 2 4 4" xfId="1016" xr:uid="{00000000-0005-0000-0000-000011040000}"/>
    <cellStyle name="Normal 11 4 8 5 3" xfId="1017" xr:uid="{00000000-0005-0000-0000-000012040000}"/>
    <cellStyle name="Normal 11 4 8 5 3 2" xfId="1018" xr:uid="{00000000-0005-0000-0000-000013040000}"/>
    <cellStyle name="Normal 11 4 8 5 4" xfId="1019" xr:uid="{00000000-0005-0000-0000-000014040000}"/>
    <cellStyle name="Normal 11 4 8 6" xfId="1020" xr:uid="{00000000-0005-0000-0000-000015040000}"/>
    <cellStyle name="Normal 11 4 8 6 2" xfId="1021" xr:uid="{00000000-0005-0000-0000-000016040000}"/>
    <cellStyle name="Normal 11 4 8 6 2 2" xfId="1022" xr:uid="{00000000-0005-0000-0000-000017040000}"/>
    <cellStyle name="Normal 11 4 8 6 3" xfId="1023" xr:uid="{00000000-0005-0000-0000-000018040000}"/>
    <cellStyle name="Normal 11 4 8 7" xfId="1024" xr:uid="{00000000-0005-0000-0000-000019040000}"/>
    <cellStyle name="Normal 11 4 8 7 2" xfId="1025" xr:uid="{00000000-0005-0000-0000-00001A040000}"/>
    <cellStyle name="Normal 11 4 8 8" xfId="1026" xr:uid="{00000000-0005-0000-0000-00001B040000}"/>
    <cellStyle name="Normal 11 4 8 8 2" xfId="1027" xr:uid="{00000000-0005-0000-0000-00001C040000}"/>
    <cellStyle name="Normal 11 4 8 9" xfId="1028" xr:uid="{00000000-0005-0000-0000-00001D040000}"/>
    <cellStyle name="Normal 11 4 8 9 2" xfId="1029" xr:uid="{00000000-0005-0000-0000-00001E040000}"/>
    <cellStyle name="Normal 11 4 8 9 2 2" xfId="1030" xr:uid="{00000000-0005-0000-0000-00001F040000}"/>
    <cellStyle name="Normal 11 4 8 9 3" xfId="1031" xr:uid="{00000000-0005-0000-0000-000020040000}"/>
    <cellStyle name="Normal 11 4 9" xfId="1032" xr:uid="{00000000-0005-0000-0000-000021040000}"/>
    <cellStyle name="Normal 11 4 9 2" xfId="1033" xr:uid="{00000000-0005-0000-0000-000022040000}"/>
    <cellStyle name="Normal 11 4 9 2 2" xfId="1034" xr:uid="{00000000-0005-0000-0000-000023040000}"/>
    <cellStyle name="Normal 11 4 9 2 2 2" xfId="1035" xr:uid="{00000000-0005-0000-0000-000024040000}"/>
    <cellStyle name="Normal 11 4 9 2 3" xfId="1036" xr:uid="{00000000-0005-0000-0000-000025040000}"/>
    <cellStyle name="Normal 11 4 9 3" xfId="1037" xr:uid="{00000000-0005-0000-0000-000026040000}"/>
    <cellStyle name="Normal 11 4 9 3 2" xfId="1038" xr:uid="{00000000-0005-0000-0000-000027040000}"/>
    <cellStyle name="Normal 11 4 9 4" xfId="1039" xr:uid="{00000000-0005-0000-0000-000028040000}"/>
    <cellStyle name="Normal 11 5" xfId="1040" xr:uid="{00000000-0005-0000-0000-000029040000}"/>
    <cellStyle name="Normal 11 5 2" xfId="1041" xr:uid="{00000000-0005-0000-0000-00002A040000}"/>
    <cellStyle name="Normal 11 5 2 2" xfId="1042" xr:uid="{00000000-0005-0000-0000-00002B040000}"/>
    <cellStyle name="Normal 11 5 2 2 2" xfId="1043" xr:uid="{00000000-0005-0000-0000-00002C040000}"/>
    <cellStyle name="Normal 11 5 2 2 2 2" xfId="1044" xr:uid="{00000000-0005-0000-0000-00002D040000}"/>
    <cellStyle name="Normal 11 5 2 2 2 2 2" xfId="1045" xr:uid="{00000000-0005-0000-0000-00002E040000}"/>
    <cellStyle name="Normal 11 5 2 2 2 3" xfId="1046" xr:uid="{00000000-0005-0000-0000-00002F040000}"/>
    <cellStyle name="Normal 11 5 2 2 3" xfId="1047" xr:uid="{00000000-0005-0000-0000-000030040000}"/>
    <cellStyle name="Normal 11 5 2 2 3 2" xfId="1048" xr:uid="{00000000-0005-0000-0000-000031040000}"/>
    <cellStyle name="Normal 11 5 2 2 4" xfId="1049" xr:uid="{00000000-0005-0000-0000-000032040000}"/>
    <cellStyle name="Normal 11 5 2 3" xfId="1050" xr:uid="{00000000-0005-0000-0000-000033040000}"/>
    <cellStyle name="Normal 11 5 2 3 2" xfId="1051" xr:uid="{00000000-0005-0000-0000-000034040000}"/>
    <cellStyle name="Normal 11 5 2 3 2 2" xfId="1052" xr:uid="{00000000-0005-0000-0000-000035040000}"/>
    <cellStyle name="Normal 11 5 2 3 3" xfId="1053" xr:uid="{00000000-0005-0000-0000-000036040000}"/>
    <cellStyle name="Normal 11 5 2 4" xfId="1054" xr:uid="{00000000-0005-0000-0000-000037040000}"/>
    <cellStyle name="Normal 11 5 2 4 2" xfId="1055" xr:uid="{00000000-0005-0000-0000-000038040000}"/>
    <cellStyle name="Normal 11 5 2 5" xfId="1056" xr:uid="{00000000-0005-0000-0000-000039040000}"/>
    <cellStyle name="Normal 11 5 3" xfId="1057" xr:uid="{00000000-0005-0000-0000-00003A040000}"/>
    <cellStyle name="Normal 11 5 3 2" xfId="1058" xr:uid="{00000000-0005-0000-0000-00003B040000}"/>
    <cellStyle name="Normal 11 5 3 2 2" xfId="1059" xr:uid="{00000000-0005-0000-0000-00003C040000}"/>
    <cellStyle name="Normal 11 5 3 2 2 2" xfId="1060" xr:uid="{00000000-0005-0000-0000-00003D040000}"/>
    <cellStyle name="Normal 11 5 3 2 2 2 2" xfId="1061" xr:uid="{00000000-0005-0000-0000-00003E040000}"/>
    <cellStyle name="Normal 11 5 3 2 2 3" xfId="1062" xr:uid="{00000000-0005-0000-0000-00003F040000}"/>
    <cellStyle name="Normal 11 5 3 2 3" xfId="1063" xr:uid="{00000000-0005-0000-0000-000040040000}"/>
    <cellStyle name="Normal 11 5 3 2 3 2" xfId="1064" xr:uid="{00000000-0005-0000-0000-000041040000}"/>
    <cellStyle name="Normal 11 5 3 2 4" xfId="1065" xr:uid="{00000000-0005-0000-0000-000042040000}"/>
    <cellStyle name="Normal 11 5 3 3" xfId="1066" xr:uid="{00000000-0005-0000-0000-000043040000}"/>
    <cellStyle name="Normal 11 5 3 3 2" xfId="1067" xr:uid="{00000000-0005-0000-0000-000044040000}"/>
    <cellStyle name="Normal 11 5 3 3 2 2" xfId="1068" xr:uid="{00000000-0005-0000-0000-000045040000}"/>
    <cellStyle name="Normal 11 5 3 3 3" xfId="1069" xr:uid="{00000000-0005-0000-0000-000046040000}"/>
    <cellStyle name="Normal 11 5 3 4" xfId="1070" xr:uid="{00000000-0005-0000-0000-000047040000}"/>
    <cellStyle name="Normal 11 5 3 4 2" xfId="1071" xr:uid="{00000000-0005-0000-0000-000048040000}"/>
    <cellStyle name="Normal 11 5 3 4 2 2" xfId="1072" xr:uid="{00000000-0005-0000-0000-000049040000}"/>
    <cellStyle name="Normal 11 5 3 4 2 3" xfId="1073" xr:uid="{00000000-0005-0000-0000-00004A040000}"/>
    <cellStyle name="Normal 11 5 3 4 3" xfId="1074" xr:uid="{00000000-0005-0000-0000-00004B040000}"/>
    <cellStyle name="Normal 11 5 3 4 4" xfId="1075" xr:uid="{00000000-0005-0000-0000-00004C040000}"/>
    <cellStyle name="Normal 11 5 3 4 4 2" xfId="1076" xr:uid="{00000000-0005-0000-0000-00004D040000}"/>
    <cellStyle name="Normal 11 5 3 4 4 2 2" xfId="1077" xr:uid="{00000000-0005-0000-0000-00004E040000}"/>
    <cellStyle name="Normal 11 5 3 5" xfId="1078" xr:uid="{00000000-0005-0000-0000-00004F040000}"/>
    <cellStyle name="Normal 11 5 3 5 2" xfId="1079" xr:uid="{00000000-0005-0000-0000-000050040000}"/>
    <cellStyle name="Normal 11 5 3 6" xfId="1080" xr:uid="{00000000-0005-0000-0000-000051040000}"/>
    <cellStyle name="Normal 11 5 4" xfId="1081" xr:uid="{00000000-0005-0000-0000-000052040000}"/>
    <cellStyle name="Normal 11 5 4 2" xfId="1082" xr:uid="{00000000-0005-0000-0000-000053040000}"/>
    <cellStyle name="Normal 11 5 4 2 2" xfId="1083" xr:uid="{00000000-0005-0000-0000-000054040000}"/>
    <cellStyle name="Normal 11 5 4 2 2 2" xfId="1084" xr:uid="{00000000-0005-0000-0000-000055040000}"/>
    <cellStyle name="Normal 11 5 4 2 3" xfId="1085" xr:uid="{00000000-0005-0000-0000-000056040000}"/>
    <cellStyle name="Normal 11 5 4 3" xfId="1086" xr:uid="{00000000-0005-0000-0000-000057040000}"/>
    <cellStyle name="Normal 11 5 4 3 2" xfId="1087" xr:uid="{00000000-0005-0000-0000-000058040000}"/>
    <cellStyle name="Normal 11 5 4 3 2 2" xfId="1088" xr:uid="{00000000-0005-0000-0000-000059040000}"/>
    <cellStyle name="Normal 11 5 4 3 2 3" xfId="1089" xr:uid="{00000000-0005-0000-0000-00005A040000}"/>
    <cellStyle name="Normal 11 5 4 3 3" xfId="1090" xr:uid="{00000000-0005-0000-0000-00005B040000}"/>
    <cellStyle name="Normal 11 5 4 3 3 2" xfId="1091" xr:uid="{00000000-0005-0000-0000-00005C040000}"/>
    <cellStyle name="Normal 11 5 4 3 4" xfId="1092" xr:uid="{00000000-0005-0000-0000-00005D040000}"/>
    <cellStyle name="Normal 11 5 4 3 5" xfId="1093" xr:uid="{00000000-0005-0000-0000-00005E040000}"/>
    <cellStyle name="Normal 11 5 4 3 5 2" xfId="1094" xr:uid="{00000000-0005-0000-0000-00005F040000}"/>
    <cellStyle name="Normal 11 5 4 3 5 3" xfId="1095" xr:uid="{00000000-0005-0000-0000-000060040000}"/>
    <cellStyle name="Normal 11 5 4 4" xfId="1096" xr:uid="{00000000-0005-0000-0000-000061040000}"/>
    <cellStyle name="Normal 11 5 4 4 2" xfId="1097" xr:uid="{00000000-0005-0000-0000-000062040000}"/>
    <cellStyle name="Normal 11 5 4 5" xfId="1098" xr:uid="{00000000-0005-0000-0000-000063040000}"/>
    <cellStyle name="Normal 11 5 5" xfId="1099" xr:uid="{00000000-0005-0000-0000-000064040000}"/>
    <cellStyle name="Normal 11 5 5 2" xfId="1100" xr:uid="{00000000-0005-0000-0000-000065040000}"/>
    <cellStyle name="Normal 11 5 5 2 2" xfId="1101" xr:uid="{00000000-0005-0000-0000-000066040000}"/>
    <cellStyle name="Normal 11 5 5 3" xfId="1102" xr:uid="{00000000-0005-0000-0000-000067040000}"/>
    <cellStyle name="Normal 11 5 6" xfId="1103" xr:uid="{00000000-0005-0000-0000-000068040000}"/>
    <cellStyle name="Normal 11 5 6 2" xfId="1104" xr:uid="{00000000-0005-0000-0000-000069040000}"/>
    <cellStyle name="Normal 11 5 6 2 2" xfId="1105" xr:uid="{00000000-0005-0000-0000-00006A040000}"/>
    <cellStyle name="Normal 11 5 6 3" xfId="1106" xr:uid="{00000000-0005-0000-0000-00006B040000}"/>
    <cellStyle name="Normal 11 5 7" xfId="1107" xr:uid="{00000000-0005-0000-0000-00006C040000}"/>
    <cellStyle name="Normal 11 5 7 2" xfId="1108" xr:uid="{00000000-0005-0000-0000-00006D040000}"/>
    <cellStyle name="Normal 11 5 8" xfId="1109" xr:uid="{00000000-0005-0000-0000-00006E040000}"/>
    <cellStyle name="Normal 11 6" xfId="1110" xr:uid="{00000000-0005-0000-0000-00006F040000}"/>
    <cellStyle name="Normal 11 6 2" xfId="1111" xr:uid="{00000000-0005-0000-0000-000070040000}"/>
    <cellStyle name="Normal 11 6 2 2" xfId="1112" xr:uid="{00000000-0005-0000-0000-000071040000}"/>
    <cellStyle name="Normal 11 6 2 2 2" xfId="1113" xr:uid="{00000000-0005-0000-0000-000072040000}"/>
    <cellStyle name="Normal 11 6 2 2 2 2" xfId="1114" xr:uid="{00000000-0005-0000-0000-000073040000}"/>
    <cellStyle name="Normal 11 6 2 2 3" xfId="1115" xr:uid="{00000000-0005-0000-0000-000074040000}"/>
    <cellStyle name="Normal 11 6 2 3" xfId="1116" xr:uid="{00000000-0005-0000-0000-000075040000}"/>
    <cellStyle name="Normal 11 6 2 3 2" xfId="1117" xr:uid="{00000000-0005-0000-0000-000076040000}"/>
    <cellStyle name="Normal 11 6 2 3 3" xfId="1118" xr:uid="{00000000-0005-0000-0000-000077040000}"/>
    <cellStyle name="Normal 11 6 2 3 4" xfId="1119" xr:uid="{00000000-0005-0000-0000-000078040000}"/>
    <cellStyle name="Normal 11 6 2 4" xfId="1120" xr:uid="{00000000-0005-0000-0000-000079040000}"/>
    <cellStyle name="Normal 11 6 2 5" xfId="1121" xr:uid="{00000000-0005-0000-0000-00007A040000}"/>
    <cellStyle name="Normal 11 6 2 6" xfId="1122" xr:uid="{00000000-0005-0000-0000-00007B040000}"/>
    <cellStyle name="Normal 11 6 2 7" xfId="1123" xr:uid="{00000000-0005-0000-0000-00007C040000}"/>
    <cellStyle name="Normal 11 6 2 8" xfId="1124" xr:uid="{00000000-0005-0000-0000-00007D040000}"/>
    <cellStyle name="Normal 11 6 3" xfId="1125" xr:uid="{00000000-0005-0000-0000-00007E040000}"/>
    <cellStyle name="Normal 11 6 3 2" xfId="1126" xr:uid="{00000000-0005-0000-0000-00007F040000}"/>
    <cellStyle name="Normal 11 6 3 2 2" xfId="1127" xr:uid="{00000000-0005-0000-0000-000080040000}"/>
    <cellStyle name="Normal 11 6 3 3" xfId="1128" xr:uid="{00000000-0005-0000-0000-000081040000}"/>
    <cellStyle name="Normal 11 6 4" xfId="1129" xr:uid="{00000000-0005-0000-0000-000082040000}"/>
    <cellStyle name="Normal 11 6 4 2" xfId="1130" xr:uid="{00000000-0005-0000-0000-000083040000}"/>
    <cellStyle name="Normal 11 6 5" xfId="1131" xr:uid="{00000000-0005-0000-0000-000084040000}"/>
    <cellStyle name="Normal 11 7" xfId="1132" xr:uid="{00000000-0005-0000-0000-000085040000}"/>
    <cellStyle name="Normal 11 7 2" xfId="1133" xr:uid="{00000000-0005-0000-0000-000086040000}"/>
    <cellStyle name="Normal 11 7 2 2" xfId="1134" xr:uid="{00000000-0005-0000-0000-000087040000}"/>
    <cellStyle name="Normal 11 7 2 2 2" xfId="1135" xr:uid="{00000000-0005-0000-0000-000088040000}"/>
    <cellStyle name="Normal 11 7 2 2 2 2" xfId="1136" xr:uid="{00000000-0005-0000-0000-000089040000}"/>
    <cellStyle name="Normal 11 7 2 2 3" xfId="1137" xr:uid="{00000000-0005-0000-0000-00008A040000}"/>
    <cellStyle name="Normal 11 7 2 3" xfId="1138" xr:uid="{00000000-0005-0000-0000-00008B040000}"/>
    <cellStyle name="Normal 11 7 2 3 2" xfId="1139" xr:uid="{00000000-0005-0000-0000-00008C040000}"/>
    <cellStyle name="Normal 11 7 2 4" xfId="1140" xr:uid="{00000000-0005-0000-0000-00008D040000}"/>
    <cellStyle name="Normal 11 7 3" xfId="1141" xr:uid="{00000000-0005-0000-0000-00008E040000}"/>
    <cellStyle name="Normal 11 7 3 2" xfId="1142" xr:uid="{00000000-0005-0000-0000-00008F040000}"/>
    <cellStyle name="Normal 11 7 3 2 2" xfId="1143" xr:uid="{00000000-0005-0000-0000-000090040000}"/>
    <cellStyle name="Normal 11 7 3 3" xfId="1144" xr:uid="{00000000-0005-0000-0000-000091040000}"/>
    <cellStyle name="Normal 11 7 4" xfId="1145" xr:uid="{00000000-0005-0000-0000-000092040000}"/>
    <cellStyle name="Normal 11 7 4 2" xfId="1146" xr:uid="{00000000-0005-0000-0000-000093040000}"/>
    <cellStyle name="Normal 11 7 5" xfId="1147" xr:uid="{00000000-0005-0000-0000-000094040000}"/>
    <cellStyle name="Normal 11 8" xfId="1148" xr:uid="{00000000-0005-0000-0000-000095040000}"/>
    <cellStyle name="Normal 11 8 2" xfId="1149" xr:uid="{00000000-0005-0000-0000-000096040000}"/>
    <cellStyle name="Normal 11 8 2 2" xfId="1150" xr:uid="{00000000-0005-0000-0000-000097040000}"/>
    <cellStyle name="Normal 11 8 2 2 2" xfId="1151" xr:uid="{00000000-0005-0000-0000-000098040000}"/>
    <cellStyle name="Normal 11 8 2 2 2 2" xfId="1152" xr:uid="{00000000-0005-0000-0000-000099040000}"/>
    <cellStyle name="Normal 11 8 2 2 3" xfId="1153" xr:uid="{00000000-0005-0000-0000-00009A040000}"/>
    <cellStyle name="Normal 11 8 2 3" xfId="1154" xr:uid="{00000000-0005-0000-0000-00009B040000}"/>
    <cellStyle name="Normal 11 8 2 3 2" xfId="1155" xr:uid="{00000000-0005-0000-0000-00009C040000}"/>
    <cellStyle name="Normal 11 8 2 4" xfId="1156" xr:uid="{00000000-0005-0000-0000-00009D040000}"/>
    <cellStyle name="Normal 11 8 3" xfId="1157" xr:uid="{00000000-0005-0000-0000-00009E040000}"/>
    <cellStyle name="Normal 11 8 3 2" xfId="1158" xr:uid="{00000000-0005-0000-0000-00009F040000}"/>
    <cellStyle name="Normal 11 8 3 2 2" xfId="1159" xr:uid="{00000000-0005-0000-0000-0000A0040000}"/>
    <cellStyle name="Normal 11 8 3 3" xfId="1160" xr:uid="{00000000-0005-0000-0000-0000A1040000}"/>
    <cellStyle name="Normal 11 8 4" xfId="1161" xr:uid="{00000000-0005-0000-0000-0000A2040000}"/>
    <cellStyle name="Normal 11 8 4 2" xfId="1162" xr:uid="{00000000-0005-0000-0000-0000A3040000}"/>
    <cellStyle name="Normal 11 8 5" xfId="1163" xr:uid="{00000000-0005-0000-0000-0000A4040000}"/>
    <cellStyle name="Normal 11 9" xfId="1164" xr:uid="{00000000-0005-0000-0000-0000A5040000}"/>
    <cellStyle name="Normal 11 9 2" xfId="1165" xr:uid="{00000000-0005-0000-0000-0000A6040000}"/>
    <cellStyle name="Normal 11 9 2 2" xfId="1166" xr:uid="{00000000-0005-0000-0000-0000A7040000}"/>
    <cellStyle name="Normal 11 9 2 2 2" xfId="1167" xr:uid="{00000000-0005-0000-0000-0000A8040000}"/>
    <cellStyle name="Normal 11 9 2 2 2 2" xfId="1168" xr:uid="{00000000-0005-0000-0000-0000A9040000}"/>
    <cellStyle name="Normal 11 9 2 2 3" xfId="1169" xr:uid="{00000000-0005-0000-0000-0000AA040000}"/>
    <cellStyle name="Normal 11 9 2 3" xfId="1170" xr:uid="{00000000-0005-0000-0000-0000AB040000}"/>
    <cellStyle name="Normal 11 9 2 3 2" xfId="1171" xr:uid="{00000000-0005-0000-0000-0000AC040000}"/>
    <cellStyle name="Normal 11 9 2 4" xfId="1172" xr:uid="{00000000-0005-0000-0000-0000AD040000}"/>
    <cellStyle name="Normal 11 9 3" xfId="1173" xr:uid="{00000000-0005-0000-0000-0000AE040000}"/>
    <cellStyle name="Normal 11 9 3 2" xfId="1174" xr:uid="{00000000-0005-0000-0000-0000AF040000}"/>
    <cellStyle name="Normal 11 9 3 2 2" xfId="1175" xr:uid="{00000000-0005-0000-0000-0000B0040000}"/>
    <cellStyle name="Normal 11 9 3 3" xfId="1176" xr:uid="{00000000-0005-0000-0000-0000B1040000}"/>
    <cellStyle name="Normal 11 9 4" xfId="1177" xr:uid="{00000000-0005-0000-0000-0000B2040000}"/>
    <cellStyle name="Normal 11 9 4 2" xfId="1178" xr:uid="{00000000-0005-0000-0000-0000B3040000}"/>
    <cellStyle name="Normal 11 9 5" xfId="1179" xr:uid="{00000000-0005-0000-0000-0000B4040000}"/>
    <cellStyle name="Normal 12" xfId="1180" xr:uid="{00000000-0005-0000-0000-0000B5040000}"/>
    <cellStyle name="Normal 13" xfId="1181" xr:uid="{00000000-0005-0000-0000-0000B6040000}"/>
    <cellStyle name="Normal 13 10" xfId="1182" xr:uid="{00000000-0005-0000-0000-0000B7040000}"/>
    <cellStyle name="Normal 13 2" xfId="1183" xr:uid="{00000000-0005-0000-0000-0000B8040000}"/>
    <cellStyle name="Normal 13 2 2" xfId="1184" xr:uid="{00000000-0005-0000-0000-0000B9040000}"/>
    <cellStyle name="Normal 13 2 2 2" xfId="1185" xr:uid="{00000000-0005-0000-0000-0000BA040000}"/>
    <cellStyle name="Normal 13 2 2 2 2" xfId="1186" xr:uid="{00000000-0005-0000-0000-0000BB040000}"/>
    <cellStyle name="Normal 13 2 2 2 2 2" xfId="1187" xr:uid="{00000000-0005-0000-0000-0000BC040000}"/>
    <cellStyle name="Normal 13 2 2 2 3" xfId="1188" xr:uid="{00000000-0005-0000-0000-0000BD040000}"/>
    <cellStyle name="Normal 13 2 2 3" xfId="1189" xr:uid="{00000000-0005-0000-0000-0000BE040000}"/>
    <cellStyle name="Normal 13 2 2 3 2" xfId="1190" xr:uid="{00000000-0005-0000-0000-0000BF040000}"/>
    <cellStyle name="Normal 13 2 2 4" xfId="1191" xr:uid="{00000000-0005-0000-0000-0000C0040000}"/>
    <cellStyle name="Normal 13 2 3" xfId="1192" xr:uid="{00000000-0005-0000-0000-0000C1040000}"/>
    <cellStyle name="Normal 13 2 3 2" xfId="1193" xr:uid="{00000000-0005-0000-0000-0000C2040000}"/>
    <cellStyle name="Normal 13 2 3 2 2" xfId="1194" xr:uid="{00000000-0005-0000-0000-0000C3040000}"/>
    <cellStyle name="Normal 13 2 3 3" xfId="1195" xr:uid="{00000000-0005-0000-0000-0000C4040000}"/>
    <cellStyle name="Normal 13 2 4" xfId="1196" xr:uid="{00000000-0005-0000-0000-0000C5040000}"/>
    <cellStyle name="Normal 13 2 4 2" xfId="1197" xr:uid="{00000000-0005-0000-0000-0000C6040000}"/>
    <cellStyle name="Normal 13 2 5" xfId="1198" xr:uid="{00000000-0005-0000-0000-0000C7040000}"/>
    <cellStyle name="Normal 13 3" xfId="1199" xr:uid="{00000000-0005-0000-0000-0000C8040000}"/>
    <cellStyle name="Normal 13 3 2" xfId="1200" xr:uid="{00000000-0005-0000-0000-0000C9040000}"/>
    <cellStyle name="Normal 13 3 2 2" xfId="1201" xr:uid="{00000000-0005-0000-0000-0000CA040000}"/>
    <cellStyle name="Normal 13 3 2 2 2" xfId="1202" xr:uid="{00000000-0005-0000-0000-0000CB040000}"/>
    <cellStyle name="Normal 13 3 2 2 2 2" xfId="1203" xr:uid="{00000000-0005-0000-0000-0000CC040000}"/>
    <cellStyle name="Normal 13 3 2 2 3" xfId="1204" xr:uid="{00000000-0005-0000-0000-0000CD040000}"/>
    <cellStyle name="Normal 13 3 2 3" xfId="1205" xr:uid="{00000000-0005-0000-0000-0000CE040000}"/>
    <cellStyle name="Normal 13 3 2 3 2" xfId="1206" xr:uid="{00000000-0005-0000-0000-0000CF040000}"/>
    <cellStyle name="Normal 13 3 2 4" xfId="1207" xr:uid="{00000000-0005-0000-0000-0000D0040000}"/>
    <cellStyle name="Normal 13 3 3" xfId="1208" xr:uid="{00000000-0005-0000-0000-0000D1040000}"/>
    <cellStyle name="Normal 13 3 3 2" xfId="1209" xr:uid="{00000000-0005-0000-0000-0000D2040000}"/>
    <cellStyle name="Normal 13 3 3 2 2" xfId="1210" xr:uid="{00000000-0005-0000-0000-0000D3040000}"/>
    <cellStyle name="Normal 13 3 3 3" xfId="1211" xr:uid="{00000000-0005-0000-0000-0000D4040000}"/>
    <cellStyle name="Normal 13 3 4" xfId="1212" xr:uid="{00000000-0005-0000-0000-0000D5040000}"/>
    <cellStyle name="Normal 13 3 4 2" xfId="1213" xr:uid="{00000000-0005-0000-0000-0000D6040000}"/>
    <cellStyle name="Normal 13 3 5" xfId="1214" xr:uid="{00000000-0005-0000-0000-0000D7040000}"/>
    <cellStyle name="Normal 13 4" xfId="1215" xr:uid="{00000000-0005-0000-0000-0000D8040000}"/>
    <cellStyle name="Normal 13 4 2" xfId="1216" xr:uid="{00000000-0005-0000-0000-0000D9040000}"/>
    <cellStyle name="Normal 13 4 2 2" xfId="1217" xr:uid="{00000000-0005-0000-0000-0000DA040000}"/>
    <cellStyle name="Normal 13 4 2 2 2" xfId="1218" xr:uid="{00000000-0005-0000-0000-0000DB040000}"/>
    <cellStyle name="Normal 13 4 2 2 2 2" xfId="1219" xr:uid="{00000000-0005-0000-0000-0000DC040000}"/>
    <cellStyle name="Normal 13 4 2 2 3" xfId="1220" xr:uid="{00000000-0005-0000-0000-0000DD040000}"/>
    <cellStyle name="Normal 13 4 2 3" xfId="1221" xr:uid="{00000000-0005-0000-0000-0000DE040000}"/>
    <cellStyle name="Normal 13 4 2 3 2" xfId="1222" xr:uid="{00000000-0005-0000-0000-0000DF040000}"/>
    <cellStyle name="Normal 13 4 2 4" xfId="1223" xr:uid="{00000000-0005-0000-0000-0000E0040000}"/>
    <cellStyle name="Normal 13 4 3" xfId="1224" xr:uid="{00000000-0005-0000-0000-0000E1040000}"/>
    <cellStyle name="Normal 13 4 3 2" xfId="1225" xr:uid="{00000000-0005-0000-0000-0000E2040000}"/>
    <cellStyle name="Normal 13 4 3 2 2" xfId="1226" xr:uid="{00000000-0005-0000-0000-0000E3040000}"/>
    <cellStyle name="Normal 13 4 3 3" xfId="1227" xr:uid="{00000000-0005-0000-0000-0000E4040000}"/>
    <cellStyle name="Normal 13 4 4" xfId="1228" xr:uid="{00000000-0005-0000-0000-0000E5040000}"/>
    <cellStyle name="Normal 13 4 4 2" xfId="1229" xr:uid="{00000000-0005-0000-0000-0000E6040000}"/>
    <cellStyle name="Normal 13 4 5" xfId="1230" xr:uid="{00000000-0005-0000-0000-0000E7040000}"/>
    <cellStyle name="Normal 13 5" xfId="1231" xr:uid="{00000000-0005-0000-0000-0000E8040000}"/>
    <cellStyle name="Normal 13 5 2" xfId="1232" xr:uid="{00000000-0005-0000-0000-0000E9040000}"/>
    <cellStyle name="Normal 13 5 2 2" xfId="1233" xr:uid="{00000000-0005-0000-0000-0000EA040000}"/>
    <cellStyle name="Normal 13 5 2 2 2" xfId="1234" xr:uid="{00000000-0005-0000-0000-0000EB040000}"/>
    <cellStyle name="Normal 13 5 2 2 2 2" xfId="1235" xr:uid="{00000000-0005-0000-0000-0000EC040000}"/>
    <cellStyle name="Normal 13 5 2 2 3" xfId="1236" xr:uid="{00000000-0005-0000-0000-0000ED040000}"/>
    <cellStyle name="Normal 13 5 2 3" xfId="1237" xr:uid="{00000000-0005-0000-0000-0000EE040000}"/>
    <cellStyle name="Normal 13 5 2 3 2" xfId="1238" xr:uid="{00000000-0005-0000-0000-0000EF040000}"/>
    <cellStyle name="Normal 13 5 2 4" xfId="1239" xr:uid="{00000000-0005-0000-0000-0000F0040000}"/>
    <cellStyle name="Normal 13 5 3" xfId="1240" xr:uid="{00000000-0005-0000-0000-0000F1040000}"/>
    <cellStyle name="Normal 13 5 3 2" xfId="1241" xr:uid="{00000000-0005-0000-0000-0000F2040000}"/>
    <cellStyle name="Normal 13 5 3 2 2" xfId="1242" xr:uid="{00000000-0005-0000-0000-0000F3040000}"/>
    <cellStyle name="Normal 13 5 3 3" xfId="1243" xr:uid="{00000000-0005-0000-0000-0000F4040000}"/>
    <cellStyle name="Normal 13 5 4" xfId="1244" xr:uid="{00000000-0005-0000-0000-0000F5040000}"/>
    <cellStyle name="Normal 13 5 4 2" xfId="1245" xr:uid="{00000000-0005-0000-0000-0000F6040000}"/>
    <cellStyle name="Normal 13 5 5" xfId="1246" xr:uid="{00000000-0005-0000-0000-0000F7040000}"/>
    <cellStyle name="Normal 13 6" xfId="1247" xr:uid="{00000000-0005-0000-0000-0000F8040000}"/>
    <cellStyle name="Normal 13 6 2" xfId="1248" xr:uid="{00000000-0005-0000-0000-0000F9040000}"/>
    <cellStyle name="Normal 13 6 2 2" xfId="1249" xr:uid="{00000000-0005-0000-0000-0000FA040000}"/>
    <cellStyle name="Normal 13 6 2 2 2" xfId="1250" xr:uid="{00000000-0005-0000-0000-0000FB040000}"/>
    <cellStyle name="Normal 13 6 2 2 2 2" xfId="1251" xr:uid="{00000000-0005-0000-0000-0000FC040000}"/>
    <cellStyle name="Normal 13 6 2 2 3" xfId="1252" xr:uid="{00000000-0005-0000-0000-0000FD040000}"/>
    <cellStyle name="Normal 13 6 2 3" xfId="1253" xr:uid="{00000000-0005-0000-0000-0000FE040000}"/>
    <cellStyle name="Normal 13 6 2 3 2" xfId="1254" xr:uid="{00000000-0005-0000-0000-0000FF040000}"/>
    <cellStyle name="Normal 13 6 2 4" xfId="1255" xr:uid="{00000000-0005-0000-0000-000000050000}"/>
    <cellStyle name="Normal 13 6 3" xfId="1256" xr:uid="{00000000-0005-0000-0000-000001050000}"/>
    <cellStyle name="Normal 13 6 3 2" xfId="1257" xr:uid="{00000000-0005-0000-0000-000002050000}"/>
    <cellStyle name="Normal 13 6 3 2 2" xfId="1258" xr:uid="{00000000-0005-0000-0000-000003050000}"/>
    <cellStyle name="Normal 13 6 3 3" xfId="1259" xr:uid="{00000000-0005-0000-0000-000004050000}"/>
    <cellStyle name="Normal 13 6 4" xfId="1260" xr:uid="{00000000-0005-0000-0000-000005050000}"/>
    <cellStyle name="Normal 13 6 4 2" xfId="1261" xr:uid="{00000000-0005-0000-0000-000006050000}"/>
    <cellStyle name="Normal 13 6 5" xfId="1262" xr:uid="{00000000-0005-0000-0000-000007050000}"/>
    <cellStyle name="Normal 13 7" xfId="1263" xr:uid="{00000000-0005-0000-0000-000008050000}"/>
    <cellStyle name="Normal 13 7 2" xfId="1264" xr:uid="{00000000-0005-0000-0000-000009050000}"/>
    <cellStyle name="Normal 13 7 2 2" xfId="1265" xr:uid="{00000000-0005-0000-0000-00000A050000}"/>
    <cellStyle name="Normal 13 7 2 2 2" xfId="1266" xr:uid="{00000000-0005-0000-0000-00000B050000}"/>
    <cellStyle name="Normal 13 7 2 3" xfId="1267" xr:uid="{00000000-0005-0000-0000-00000C050000}"/>
    <cellStyle name="Normal 13 7 3" xfId="1268" xr:uid="{00000000-0005-0000-0000-00000D050000}"/>
    <cellStyle name="Normal 13 7 3 2" xfId="1269" xr:uid="{00000000-0005-0000-0000-00000E050000}"/>
    <cellStyle name="Normal 13 7 4" xfId="1270" xr:uid="{00000000-0005-0000-0000-00000F050000}"/>
    <cellStyle name="Normal 13 8" xfId="1271" xr:uid="{00000000-0005-0000-0000-000010050000}"/>
    <cellStyle name="Normal 13 8 2" xfId="1272" xr:uid="{00000000-0005-0000-0000-000011050000}"/>
    <cellStyle name="Normal 13 8 2 2" xfId="1273" xr:uid="{00000000-0005-0000-0000-000012050000}"/>
    <cellStyle name="Normal 13 8 3" xfId="1274" xr:uid="{00000000-0005-0000-0000-000013050000}"/>
    <cellStyle name="Normal 13 9" xfId="1275" xr:uid="{00000000-0005-0000-0000-000014050000}"/>
    <cellStyle name="Normal 13 9 2" xfId="1276" xr:uid="{00000000-0005-0000-0000-000015050000}"/>
    <cellStyle name="Normal 14" xfId="1277" xr:uid="{00000000-0005-0000-0000-000016050000}"/>
    <cellStyle name="Normal 14 10" xfId="1278" xr:uid="{00000000-0005-0000-0000-000017050000}"/>
    <cellStyle name="Normal 14 2" xfId="1279" xr:uid="{00000000-0005-0000-0000-000018050000}"/>
    <cellStyle name="Normal 14 2 2" xfId="1280" xr:uid="{00000000-0005-0000-0000-000019050000}"/>
    <cellStyle name="Normal 14 2 2 2" xfId="1281" xr:uid="{00000000-0005-0000-0000-00001A050000}"/>
    <cellStyle name="Normal 14 2 2 2 2" xfId="1282" xr:uid="{00000000-0005-0000-0000-00001B050000}"/>
    <cellStyle name="Normal 14 2 2 2 2 2" xfId="1283" xr:uid="{00000000-0005-0000-0000-00001C050000}"/>
    <cellStyle name="Normal 14 2 2 2 3" xfId="1284" xr:uid="{00000000-0005-0000-0000-00001D050000}"/>
    <cellStyle name="Normal 14 2 2 3" xfId="1285" xr:uid="{00000000-0005-0000-0000-00001E050000}"/>
    <cellStyle name="Normal 14 2 2 3 2" xfId="1286" xr:uid="{00000000-0005-0000-0000-00001F050000}"/>
    <cellStyle name="Normal 14 2 2 4" xfId="1287" xr:uid="{00000000-0005-0000-0000-000020050000}"/>
    <cellStyle name="Normal 14 2 3" xfId="1288" xr:uid="{00000000-0005-0000-0000-000021050000}"/>
    <cellStyle name="Normal 14 2 3 2" xfId="1289" xr:uid="{00000000-0005-0000-0000-000022050000}"/>
    <cellStyle name="Normal 14 2 3 2 2" xfId="1290" xr:uid="{00000000-0005-0000-0000-000023050000}"/>
    <cellStyle name="Normal 14 2 3 3" xfId="1291" xr:uid="{00000000-0005-0000-0000-000024050000}"/>
    <cellStyle name="Normal 14 2 4" xfId="1292" xr:uid="{00000000-0005-0000-0000-000025050000}"/>
    <cellStyle name="Normal 14 2 4 2" xfId="1293" xr:uid="{00000000-0005-0000-0000-000026050000}"/>
    <cellStyle name="Normal 14 2 5" xfId="1294" xr:uid="{00000000-0005-0000-0000-000027050000}"/>
    <cellStyle name="Normal 14 3" xfId="1295" xr:uid="{00000000-0005-0000-0000-000028050000}"/>
    <cellStyle name="Normal 14 3 2" xfId="1296" xr:uid="{00000000-0005-0000-0000-000029050000}"/>
    <cellStyle name="Normal 14 3 2 2" xfId="1297" xr:uid="{00000000-0005-0000-0000-00002A050000}"/>
    <cellStyle name="Normal 14 3 2 2 2" xfId="1298" xr:uid="{00000000-0005-0000-0000-00002B050000}"/>
    <cellStyle name="Normal 14 3 2 2 2 2" xfId="1299" xr:uid="{00000000-0005-0000-0000-00002C050000}"/>
    <cellStyle name="Normal 14 3 2 2 3" xfId="1300" xr:uid="{00000000-0005-0000-0000-00002D050000}"/>
    <cellStyle name="Normal 14 3 2 3" xfId="1301" xr:uid="{00000000-0005-0000-0000-00002E050000}"/>
    <cellStyle name="Normal 14 3 2 3 2" xfId="1302" xr:uid="{00000000-0005-0000-0000-00002F050000}"/>
    <cellStyle name="Normal 14 3 2 4" xfId="1303" xr:uid="{00000000-0005-0000-0000-000030050000}"/>
    <cellStyle name="Normal 14 3 3" xfId="1304" xr:uid="{00000000-0005-0000-0000-000031050000}"/>
    <cellStyle name="Normal 14 3 3 2" xfId="1305" xr:uid="{00000000-0005-0000-0000-000032050000}"/>
    <cellStyle name="Normal 14 3 3 2 2" xfId="1306" xr:uid="{00000000-0005-0000-0000-000033050000}"/>
    <cellStyle name="Normal 14 3 3 3" xfId="1307" xr:uid="{00000000-0005-0000-0000-000034050000}"/>
    <cellStyle name="Normal 14 3 4" xfId="1308" xr:uid="{00000000-0005-0000-0000-000035050000}"/>
    <cellStyle name="Normal 14 3 4 2" xfId="1309" xr:uid="{00000000-0005-0000-0000-000036050000}"/>
    <cellStyle name="Normal 14 3 5" xfId="1310" xr:uid="{00000000-0005-0000-0000-000037050000}"/>
    <cellStyle name="Normal 14 4" xfId="1311" xr:uid="{00000000-0005-0000-0000-000038050000}"/>
    <cellStyle name="Normal 14 4 2" xfId="1312" xr:uid="{00000000-0005-0000-0000-000039050000}"/>
    <cellStyle name="Normal 14 4 2 2" xfId="1313" xr:uid="{00000000-0005-0000-0000-00003A050000}"/>
    <cellStyle name="Normal 14 4 2 2 2" xfId="1314" xr:uid="{00000000-0005-0000-0000-00003B050000}"/>
    <cellStyle name="Normal 14 4 2 2 2 2" xfId="1315" xr:uid="{00000000-0005-0000-0000-00003C050000}"/>
    <cellStyle name="Normal 14 4 2 2 3" xfId="1316" xr:uid="{00000000-0005-0000-0000-00003D050000}"/>
    <cellStyle name="Normal 14 4 2 3" xfId="1317" xr:uid="{00000000-0005-0000-0000-00003E050000}"/>
    <cellStyle name="Normal 14 4 2 3 2" xfId="1318" xr:uid="{00000000-0005-0000-0000-00003F050000}"/>
    <cellStyle name="Normal 14 4 2 4" xfId="1319" xr:uid="{00000000-0005-0000-0000-000040050000}"/>
    <cellStyle name="Normal 14 4 3" xfId="1320" xr:uid="{00000000-0005-0000-0000-000041050000}"/>
    <cellStyle name="Normal 14 4 3 2" xfId="1321" xr:uid="{00000000-0005-0000-0000-000042050000}"/>
    <cellStyle name="Normal 14 4 3 2 2" xfId="1322" xr:uid="{00000000-0005-0000-0000-000043050000}"/>
    <cellStyle name="Normal 14 4 3 3" xfId="1323" xr:uid="{00000000-0005-0000-0000-000044050000}"/>
    <cellStyle name="Normal 14 4 4" xfId="1324" xr:uid="{00000000-0005-0000-0000-000045050000}"/>
    <cellStyle name="Normal 14 4 4 2" xfId="1325" xr:uid="{00000000-0005-0000-0000-000046050000}"/>
    <cellStyle name="Normal 14 4 5" xfId="1326" xr:uid="{00000000-0005-0000-0000-000047050000}"/>
    <cellStyle name="Normal 14 5" xfId="1327" xr:uid="{00000000-0005-0000-0000-000048050000}"/>
    <cellStyle name="Normal 14 5 2" xfId="1328" xr:uid="{00000000-0005-0000-0000-000049050000}"/>
    <cellStyle name="Normal 14 5 2 2" xfId="1329" xr:uid="{00000000-0005-0000-0000-00004A050000}"/>
    <cellStyle name="Normal 14 5 2 2 2" xfId="1330" xr:uid="{00000000-0005-0000-0000-00004B050000}"/>
    <cellStyle name="Normal 14 5 2 2 2 2" xfId="1331" xr:uid="{00000000-0005-0000-0000-00004C050000}"/>
    <cellStyle name="Normal 14 5 2 2 3" xfId="1332" xr:uid="{00000000-0005-0000-0000-00004D050000}"/>
    <cellStyle name="Normal 14 5 2 3" xfId="1333" xr:uid="{00000000-0005-0000-0000-00004E050000}"/>
    <cellStyle name="Normal 14 5 2 3 2" xfId="1334" xr:uid="{00000000-0005-0000-0000-00004F050000}"/>
    <cellStyle name="Normal 14 5 2 4" xfId="1335" xr:uid="{00000000-0005-0000-0000-000050050000}"/>
    <cellStyle name="Normal 14 5 3" xfId="1336" xr:uid="{00000000-0005-0000-0000-000051050000}"/>
    <cellStyle name="Normal 14 5 3 2" xfId="1337" xr:uid="{00000000-0005-0000-0000-000052050000}"/>
    <cellStyle name="Normal 14 5 3 2 2" xfId="1338" xr:uid="{00000000-0005-0000-0000-000053050000}"/>
    <cellStyle name="Normal 14 5 3 3" xfId="1339" xr:uid="{00000000-0005-0000-0000-000054050000}"/>
    <cellStyle name="Normal 14 5 4" xfId="1340" xr:uid="{00000000-0005-0000-0000-000055050000}"/>
    <cellStyle name="Normal 14 5 4 2" xfId="1341" xr:uid="{00000000-0005-0000-0000-000056050000}"/>
    <cellStyle name="Normal 14 5 5" xfId="1342" xr:uid="{00000000-0005-0000-0000-000057050000}"/>
    <cellStyle name="Normal 14 6" xfId="1343" xr:uid="{00000000-0005-0000-0000-000058050000}"/>
    <cellStyle name="Normal 14 6 2" xfId="1344" xr:uid="{00000000-0005-0000-0000-000059050000}"/>
    <cellStyle name="Normal 14 6 2 2" xfId="1345" xr:uid="{00000000-0005-0000-0000-00005A050000}"/>
    <cellStyle name="Normal 14 6 2 2 2" xfId="1346" xr:uid="{00000000-0005-0000-0000-00005B050000}"/>
    <cellStyle name="Normal 14 6 2 2 2 2" xfId="1347" xr:uid="{00000000-0005-0000-0000-00005C050000}"/>
    <cellStyle name="Normal 14 6 2 2 3" xfId="1348" xr:uid="{00000000-0005-0000-0000-00005D050000}"/>
    <cellStyle name="Normal 14 6 2 3" xfId="1349" xr:uid="{00000000-0005-0000-0000-00005E050000}"/>
    <cellStyle name="Normal 14 6 2 3 2" xfId="1350" xr:uid="{00000000-0005-0000-0000-00005F050000}"/>
    <cellStyle name="Normal 14 6 2 4" xfId="1351" xr:uid="{00000000-0005-0000-0000-000060050000}"/>
    <cellStyle name="Normal 14 6 3" xfId="1352" xr:uid="{00000000-0005-0000-0000-000061050000}"/>
    <cellStyle name="Normal 14 6 3 2" xfId="1353" xr:uid="{00000000-0005-0000-0000-000062050000}"/>
    <cellStyle name="Normal 14 6 3 2 2" xfId="1354" xr:uid="{00000000-0005-0000-0000-000063050000}"/>
    <cellStyle name="Normal 14 6 3 3" xfId="1355" xr:uid="{00000000-0005-0000-0000-000064050000}"/>
    <cellStyle name="Normal 14 6 4" xfId="1356" xr:uid="{00000000-0005-0000-0000-000065050000}"/>
    <cellStyle name="Normal 14 6 4 2" xfId="1357" xr:uid="{00000000-0005-0000-0000-000066050000}"/>
    <cellStyle name="Normal 14 6 5" xfId="1358" xr:uid="{00000000-0005-0000-0000-000067050000}"/>
    <cellStyle name="Normal 14 7" xfId="1359" xr:uid="{00000000-0005-0000-0000-000068050000}"/>
    <cellStyle name="Normal 14 7 2" xfId="1360" xr:uid="{00000000-0005-0000-0000-000069050000}"/>
    <cellStyle name="Normal 14 7 2 2" xfId="1361" xr:uid="{00000000-0005-0000-0000-00006A050000}"/>
    <cellStyle name="Normal 14 7 2 2 2" xfId="1362" xr:uid="{00000000-0005-0000-0000-00006B050000}"/>
    <cellStyle name="Normal 14 7 2 3" xfId="1363" xr:uid="{00000000-0005-0000-0000-00006C050000}"/>
    <cellStyle name="Normal 14 7 3" xfId="1364" xr:uid="{00000000-0005-0000-0000-00006D050000}"/>
    <cellStyle name="Normal 14 7 3 2" xfId="1365" xr:uid="{00000000-0005-0000-0000-00006E050000}"/>
    <cellStyle name="Normal 14 7 4" xfId="1366" xr:uid="{00000000-0005-0000-0000-00006F050000}"/>
    <cellStyle name="Normal 14 8" xfId="1367" xr:uid="{00000000-0005-0000-0000-000070050000}"/>
    <cellStyle name="Normal 14 8 2" xfId="1368" xr:uid="{00000000-0005-0000-0000-000071050000}"/>
    <cellStyle name="Normal 14 8 2 2" xfId="1369" xr:uid="{00000000-0005-0000-0000-000072050000}"/>
    <cellStyle name="Normal 14 8 3" xfId="1370" xr:uid="{00000000-0005-0000-0000-000073050000}"/>
    <cellStyle name="Normal 14 9" xfId="1371" xr:uid="{00000000-0005-0000-0000-000074050000}"/>
    <cellStyle name="Normal 14 9 2" xfId="1372" xr:uid="{00000000-0005-0000-0000-000075050000}"/>
    <cellStyle name="Normal 15" xfId="1373" xr:uid="{00000000-0005-0000-0000-000076050000}"/>
    <cellStyle name="Normal 15 2" xfId="1374" xr:uid="{00000000-0005-0000-0000-000077050000}"/>
    <cellStyle name="Normal 15 2 2" xfId="2619" xr:uid="{00000000-0005-0000-0000-000078050000}"/>
    <cellStyle name="Normal 15 3" xfId="1375" xr:uid="{00000000-0005-0000-0000-000079050000}"/>
    <cellStyle name="Normal 15 4" xfId="1376" xr:uid="{00000000-0005-0000-0000-00007A050000}"/>
    <cellStyle name="Normal 15 5" xfId="1377" xr:uid="{00000000-0005-0000-0000-00007B050000}"/>
    <cellStyle name="Normal 15 6" xfId="1378" xr:uid="{00000000-0005-0000-0000-00007C050000}"/>
    <cellStyle name="Normal 15 7" xfId="1379" xr:uid="{00000000-0005-0000-0000-00007D050000}"/>
    <cellStyle name="Normal 16" xfId="1380" xr:uid="{00000000-0005-0000-0000-00007E050000}"/>
    <cellStyle name="Normal 16 2" xfId="1381" xr:uid="{00000000-0005-0000-0000-00007F050000}"/>
    <cellStyle name="Normal 16 2 2" xfId="2617" xr:uid="{00000000-0005-0000-0000-000080050000}"/>
    <cellStyle name="Normal 16 3" xfId="1382" xr:uid="{00000000-0005-0000-0000-000081050000}"/>
    <cellStyle name="Normal 16 3 2" xfId="1383" xr:uid="{00000000-0005-0000-0000-000082050000}"/>
    <cellStyle name="Normal 16 4" xfId="1384" xr:uid="{00000000-0005-0000-0000-000083050000}"/>
    <cellStyle name="Normal 17" xfId="1385" xr:uid="{00000000-0005-0000-0000-000084050000}"/>
    <cellStyle name="Normal 17 2" xfId="1386" xr:uid="{00000000-0005-0000-0000-000085050000}"/>
    <cellStyle name="Normal 17 2 2" xfId="1387" xr:uid="{00000000-0005-0000-0000-000086050000}"/>
    <cellStyle name="Normal 17 2 2 2" xfId="1388" xr:uid="{00000000-0005-0000-0000-000087050000}"/>
    <cellStyle name="Normal 17 2 2 2 2" xfId="1389" xr:uid="{00000000-0005-0000-0000-000088050000}"/>
    <cellStyle name="Normal 17 2 2 3" xfId="1390" xr:uid="{00000000-0005-0000-0000-000089050000}"/>
    <cellStyle name="Normal 17 2 3" xfId="1391" xr:uid="{00000000-0005-0000-0000-00008A050000}"/>
    <cellStyle name="Normal 17 2 3 2" xfId="1392" xr:uid="{00000000-0005-0000-0000-00008B050000}"/>
    <cellStyle name="Normal 17 2 4" xfId="1393" xr:uid="{00000000-0005-0000-0000-00008C050000}"/>
    <cellStyle name="Normal 17 2 4 2" xfId="1394" xr:uid="{00000000-0005-0000-0000-00008D050000}"/>
    <cellStyle name="Normal 17 2 5" xfId="1395" xr:uid="{00000000-0005-0000-0000-00008E050000}"/>
    <cellStyle name="Normal 17 3" xfId="1396" xr:uid="{00000000-0005-0000-0000-00008F050000}"/>
    <cellStyle name="Normal 17 3 2" xfId="1397" xr:uid="{00000000-0005-0000-0000-000090050000}"/>
    <cellStyle name="Normal 17 3 2 2" xfId="1398" xr:uid="{00000000-0005-0000-0000-000091050000}"/>
    <cellStyle name="Normal 17 3 3" xfId="1399" xr:uid="{00000000-0005-0000-0000-000092050000}"/>
    <cellStyle name="Normal 17 4" xfId="1400" xr:uid="{00000000-0005-0000-0000-000093050000}"/>
    <cellStyle name="Normal 17 4 2" xfId="1401" xr:uid="{00000000-0005-0000-0000-000094050000}"/>
    <cellStyle name="Normal 17 5" xfId="1402" xr:uid="{00000000-0005-0000-0000-000095050000}"/>
    <cellStyle name="Normal 18" xfId="1403" xr:uid="{00000000-0005-0000-0000-000096050000}"/>
    <cellStyle name="Normal 18 2" xfId="1404" xr:uid="{00000000-0005-0000-0000-000097050000}"/>
    <cellStyle name="Normal 18 2 2" xfId="1405" xr:uid="{00000000-0005-0000-0000-000098050000}"/>
    <cellStyle name="Normal 18 2 2 2" xfId="1406" xr:uid="{00000000-0005-0000-0000-000099050000}"/>
    <cellStyle name="Normal 18 2 2 2 2" xfId="1407" xr:uid="{00000000-0005-0000-0000-00009A050000}"/>
    <cellStyle name="Normal 18 2 2 2 2 2" xfId="1408" xr:uid="{00000000-0005-0000-0000-00009B050000}"/>
    <cellStyle name="Normal 18 2 2 2 3" xfId="1409" xr:uid="{00000000-0005-0000-0000-00009C050000}"/>
    <cellStyle name="Normal 18 2 2 3" xfId="1410" xr:uid="{00000000-0005-0000-0000-00009D050000}"/>
    <cellStyle name="Normal 18 2 2 3 2" xfId="1411" xr:uid="{00000000-0005-0000-0000-00009E050000}"/>
    <cellStyle name="Normal 18 2 2 4" xfId="1412" xr:uid="{00000000-0005-0000-0000-00009F050000}"/>
    <cellStyle name="Normal 18 2 3" xfId="1413" xr:uid="{00000000-0005-0000-0000-0000A0050000}"/>
    <cellStyle name="Normal 18 2 3 2" xfId="1414" xr:uid="{00000000-0005-0000-0000-0000A1050000}"/>
    <cellStyle name="Normal 18 2 3 2 2" xfId="1415" xr:uid="{00000000-0005-0000-0000-0000A2050000}"/>
    <cellStyle name="Normal 18 2 3 3" xfId="1416" xr:uid="{00000000-0005-0000-0000-0000A3050000}"/>
    <cellStyle name="Normal 18 2 4" xfId="1417" xr:uid="{00000000-0005-0000-0000-0000A4050000}"/>
    <cellStyle name="Normal 18 2 4 2" xfId="1418" xr:uid="{00000000-0005-0000-0000-0000A5050000}"/>
    <cellStyle name="Normal 18 2 5" xfId="1419" xr:uid="{00000000-0005-0000-0000-0000A6050000}"/>
    <cellStyle name="Normal 18 3" xfId="1420" xr:uid="{00000000-0005-0000-0000-0000A7050000}"/>
    <cellStyle name="Normal 18 3 2" xfId="1421" xr:uid="{00000000-0005-0000-0000-0000A8050000}"/>
    <cellStyle name="Normal 18 3 2 2" xfId="1422" xr:uid="{00000000-0005-0000-0000-0000A9050000}"/>
    <cellStyle name="Normal 18 3 2 2 2" xfId="1423" xr:uid="{00000000-0005-0000-0000-0000AA050000}"/>
    <cellStyle name="Normal 18 3 2 2 2 2" xfId="1424" xr:uid="{00000000-0005-0000-0000-0000AB050000}"/>
    <cellStyle name="Normal 18 3 2 2 3" xfId="1425" xr:uid="{00000000-0005-0000-0000-0000AC050000}"/>
    <cellStyle name="Normal 18 3 2 3" xfId="1426" xr:uid="{00000000-0005-0000-0000-0000AD050000}"/>
    <cellStyle name="Normal 18 3 2 3 2" xfId="1427" xr:uid="{00000000-0005-0000-0000-0000AE050000}"/>
    <cellStyle name="Normal 18 3 2 4" xfId="1428" xr:uid="{00000000-0005-0000-0000-0000AF050000}"/>
    <cellStyle name="Normal 18 3 3" xfId="1429" xr:uid="{00000000-0005-0000-0000-0000B0050000}"/>
    <cellStyle name="Normal 18 3 3 2" xfId="1430" xr:uid="{00000000-0005-0000-0000-0000B1050000}"/>
    <cellStyle name="Normal 18 3 3 2 2" xfId="1431" xr:uid="{00000000-0005-0000-0000-0000B2050000}"/>
    <cellStyle name="Normal 18 3 3 3" xfId="1432" xr:uid="{00000000-0005-0000-0000-0000B3050000}"/>
    <cellStyle name="Normal 18 3 4" xfId="1433" xr:uid="{00000000-0005-0000-0000-0000B4050000}"/>
    <cellStyle name="Normal 18 3 4 2" xfId="1434" xr:uid="{00000000-0005-0000-0000-0000B5050000}"/>
    <cellStyle name="Normal 18 3 5" xfId="1435" xr:uid="{00000000-0005-0000-0000-0000B6050000}"/>
    <cellStyle name="Normal 18 4" xfId="1436" xr:uid="{00000000-0005-0000-0000-0000B7050000}"/>
    <cellStyle name="Normal 18 4 2" xfId="1437" xr:uid="{00000000-0005-0000-0000-0000B8050000}"/>
    <cellStyle name="Normal 18 4 2 2" xfId="1438" xr:uid="{00000000-0005-0000-0000-0000B9050000}"/>
    <cellStyle name="Normal 18 4 2 2 2" xfId="1439" xr:uid="{00000000-0005-0000-0000-0000BA050000}"/>
    <cellStyle name="Normal 18 4 2 3" xfId="1440" xr:uid="{00000000-0005-0000-0000-0000BB050000}"/>
    <cellStyle name="Normal 18 4 3" xfId="1441" xr:uid="{00000000-0005-0000-0000-0000BC050000}"/>
    <cellStyle name="Normal 18 4 3 2" xfId="1442" xr:uid="{00000000-0005-0000-0000-0000BD050000}"/>
    <cellStyle name="Normal 18 4 4" xfId="1443" xr:uid="{00000000-0005-0000-0000-0000BE050000}"/>
    <cellStyle name="Normal 18 5" xfId="1444" xr:uid="{00000000-0005-0000-0000-0000BF050000}"/>
    <cellStyle name="Normal 18 5 2" xfId="1445" xr:uid="{00000000-0005-0000-0000-0000C0050000}"/>
    <cellStyle name="Normal 18 5 2 2" xfId="1446" xr:uid="{00000000-0005-0000-0000-0000C1050000}"/>
    <cellStyle name="Normal 18 5 3" xfId="1447" xr:uid="{00000000-0005-0000-0000-0000C2050000}"/>
    <cellStyle name="Normal 18 6" xfId="1448" xr:uid="{00000000-0005-0000-0000-0000C3050000}"/>
    <cellStyle name="Normal 18 6 2" xfId="1449" xr:uid="{00000000-0005-0000-0000-0000C4050000}"/>
    <cellStyle name="Normal 18 7" xfId="1450" xr:uid="{00000000-0005-0000-0000-0000C5050000}"/>
    <cellStyle name="Normal 19" xfId="1451" xr:uid="{00000000-0005-0000-0000-0000C6050000}"/>
    <cellStyle name="Normal 19 2" xfId="1452" xr:uid="{00000000-0005-0000-0000-0000C7050000}"/>
    <cellStyle name="Normal 19 2 2" xfId="1453" xr:uid="{00000000-0005-0000-0000-0000C8050000}"/>
    <cellStyle name="Normal 19 3" xfId="1454" xr:uid="{00000000-0005-0000-0000-0000C9050000}"/>
    <cellStyle name="Normal 2" xfId="1455" xr:uid="{00000000-0005-0000-0000-0000CA050000}"/>
    <cellStyle name="Normal 2 10" xfId="1456" xr:uid="{00000000-0005-0000-0000-0000CB050000}"/>
    <cellStyle name="Normal 2 2" xfId="1457" xr:uid="{00000000-0005-0000-0000-0000CC050000}"/>
    <cellStyle name="Normal 2 2 2" xfId="1458" xr:uid="{00000000-0005-0000-0000-0000CD050000}"/>
    <cellStyle name="Normal 2 2 2 2" xfId="1459" xr:uid="{00000000-0005-0000-0000-0000CE050000}"/>
    <cellStyle name="Normal 2 2 2 3" xfId="1460" xr:uid="{00000000-0005-0000-0000-0000CF050000}"/>
    <cellStyle name="Normal 2 2 2 4" xfId="1461" xr:uid="{00000000-0005-0000-0000-0000D0050000}"/>
    <cellStyle name="Normal 2 2 2 5" xfId="1462" xr:uid="{00000000-0005-0000-0000-0000D1050000}"/>
    <cellStyle name="Normal 2 2 2 6" xfId="1463" xr:uid="{00000000-0005-0000-0000-0000D2050000}"/>
    <cellStyle name="Normal 2 2 2 7" xfId="2601" xr:uid="{00000000-0005-0000-0000-0000D3050000}"/>
    <cellStyle name="Normal 2 2 3" xfId="1464" xr:uid="{00000000-0005-0000-0000-0000D4050000}"/>
    <cellStyle name="Normal 2 2 4" xfId="1465" xr:uid="{00000000-0005-0000-0000-0000D5050000}"/>
    <cellStyle name="Normal 2 2 5" xfId="1466" xr:uid="{00000000-0005-0000-0000-0000D6050000}"/>
    <cellStyle name="Normal 2 2 6" xfId="1467" xr:uid="{00000000-0005-0000-0000-0000D7050000}"/>
    <cellStyle name="Normal 2 2 7" xfId="2618" xr:uid="{00000000-0005-0000-0000-0000D8050000}"/>
    <cellStyle name="Normal 2 3" xfId="1468" xr:uid="{00000000-0005-0000-0000-0000D9050000}"/>
    <cellStyle name="Normal 2 4" xfId="1469" xr:uid="{00000000-0005-0000-0000-0000DA050000}"/>
    <cellStyle name="Normal 2 4 2" xfId="2602" xr:uid="{00000000-0005-0000-0000-0000DB050000}"/>
    <cellStyle name="Normal 2 5" xfId="1470" xr:uid="{00000000-0005-0000-0000-0000DC050000}"/>
    <cellStyle name="Normal 2 6" xfId="1471" xr:uid="{00000000-0005-0000-0000-0000DD050000}"/>
    <cellStyle name="Normal 2 7" xfId="1472" xr:uid="{00000000-0005-0000-0000-0000DE050000}"/>
    <cellStyle name="Normal 2 8" xfId="1473" xr:uid="{00000000-0005-0000-0000-0000DF050000}"/>
    <cellStyle name="Normal 20" xfId="1474" xr:uid="{00000000-0005-0000-0000-0000E0050000}"/>
    <cellStyle name="Normal 20 2" xfId="1475" xr:uid="{00000000-0005-0000-0000-0000E1050000}"/>
    <cellStyle name="Normal 20 2 2" xfId="1476" xr:uid="{00000000-0005-0000-0000-0000E2050000}"/>
    <cellStyle name="Normal 20 2 2 2" xfId="1477" xr:uid="{00000000-0005-0000-0000-0000E3050000}"/>
    <cellStyle name="Normal 20 2 3" xfId="1478" xr:uid="{00000000-0005-0000-0000-0000E4050000}"/>
    <cellStyle name="Normal 20 3" xfId="1479" xr:uid="{00000000-0005-0000-0000-0000E5050000}"/>
    <cellStyle name="Normal 20 3 2" xfId="1480" xr:uid="{00000000-0005-0000-0000-0000E6050000}"/>
    <cellStyle name="Normal 20 4" xfId="1481" xr:uid="{00000000-0005-0000-0000-0000E7050000}"/>
    <cellStyle name="Normal 20 5" xfId="1482" xr:uid="{00000000-0005-0000-0000-0000E8050000}"/>
    <cellStyle name="Normal 20 5 2" xfId="1483" xr:uid="{00000000-0005-0000-0000-0000E9050000}"/>
    <cellStyle name="Normal 21" xfId="1484" xr:uid="{00000000-0005-0000-0000-0000EA050000}"/>
    <cellStyle name="Normal 21 2" xfId="1485" xr:uid="{00000000-0005-0000-0000-0000EB050000}"/>
    <cellStyle name="Normal 21 2 2" xfId="1486" xr:uid="{00000000-0005-0000-0000-0000EC050000}"/>
    <cellStyle name="Normal 21 2 2 2" xfId="1487" xr:uid="{00000000-0005-0000-0000-0000ED050000}"/>
    <cellStyle name="Normal 21 3" xfId="1488" xr:uid="{00000000-0005-0000-0000-0000EE050000}"/>
    <cellStyle name="Normal 21 3 2" xfId="1489" xr:uid="{00000000-0005-0000-0000-0000EF050000}"/>
    <cellStyle name="Normal 21 4" xfId="1490" xr:uid="{00000000-0005-0000-0000-0000F0050000}"/>
    <cellStyle name="Normal 21 4 2" xfId="1491" xr:uid="{00000000-0005-0000-0000-0000F1050000}"/>
    <cellStyle name="Normal 21 4 2 2" xfId="1492" xr:uid="{00000000-0005-0000-0000-0000F2050000}"/>
    <cellStyle name="Normal 21 5" xfId="1493" xr:uid="{00000000-0005-0000-0000-0000F3050000}"/>
    <cellStyle name="Normal 21 6" xfId="1494" xr:uid="{00000000-0005-0000-0000-0000F4050000}"/>
    <cellStyle name="Normal 21 7" xfId="1495" xr:uid="{00000000-0005-0000-0000-0000F5050000}"/>
    <cellStyle name="Normal 21 8" xfId="1496" xr:uid="{00000000-0005-0000-0000-0000F6050000}"/>
    <cellStyle name="Normal 22" xfId="1497" xr:uid="{00000000-0005-0000-0000-0000F7050000}"/>
    <cellStyle name="Normal 22 2" xfId="1498" xr:uid="{00000000-0005-0000-0000-0000F8050000}"/>
    <cellStyle name="Normal 23" xfId="1499" xr:uid="{00000000-0005-0000-0000-0000F9050000}"/>
    <cellStyle name="Normal 23 2" xfId="1500" xr:uid="{00000000-0005-0000-0000-0000FA050000}"/>
    <cellStyle name="Normal 23 2 2" xfId="1501" xr:uid="{00000000-0005-0000-0000-0000FB050000}"/>
    <cellStyle name="Normal 23 3" xfId="1502" xr:uid="{00000000-0005-0000-0000-0000FC050000}"/>
    <cellStyle name="Normal 23 4" xfId="1503" xr:uid="{00000000-0005-0000-0000-0000FD050000}"/>
    <cellStyle name="Normal 23 4 2" xfId="1504" xr:uid="{00000000-0005-0000-0000-0000FE050000}"/>
    <cellStyle name="Normal 23 4 2 2" xfId="1505" xr:uid="{00000000-0005-0000-0000-0000FF050000}"/>
    <cellStyle name="Normal 23 5" xfId="1506" xr:uid="{00000000-0005-0000-0000-000000060000}"/>
    <cellStyle name="Normal 23 6" xfId="1507" xr:uid="{00000000-0005-0000-0000-000001060000}"/>
    <cellStyle name="Normal 24" xfId="1508" xr:uid="{00000000-0005-0000-0000-000002060000}"/>
    <cellStyle name="Normal 24 2" xfId="1509" xr:uid="{00000000-0005-0000-0000-000003060000}"/>
    <cellStyle name="Normal 24 3" xfId="1510" xr:uid="{00000000-0005-0000-0000-000004060000}"/>
    <cellStyle name="Normal 24 4" xfId="1511" xr:uid="{00000000-0005-0000-0000-000005060000}"/>
    <cellStyle name="Normal 25" xfId="1512" xr:uid="{00000000-0005-0000-0000-000006060000}"/>
    <cellStyle name="Normal 25 2" xfId="1513" xr:uid="{00000000-0005-0000-0000-000007060000}"/>
    <cellStyle name="Normal 25 3" xfId="1514" xr:uid="{00000000-0005-0000-0000-000008060000}"/>
    <cellStyle name="Normal 26" xfId="1515" xr:uid="{00000000-0005-0000-0000-000009060000}"/>
    <cellStyle name="Normal 26 2" xfId="1516" xr:uid="{00000000-0005-0000-0000-00000A060000}"/>
    <cellStyle name="Normal 27" xfId="1517" xr:uid="{00000000-0005-0000-0000-00000B060000}"/>
    <cellStyle name="Normal 28" xfId="1518" xr:uid="{00000000-0005-0000-0000-00000C060000}"/>
    <cellStyle name="Normal 28 2" xfId="1519" xr:uid="{00000000-0005-0000-0000-00000D060000}"/>
    <cellStyle name="Normal 28 2 2" xfId="1520" xr:uid="{00000000-0005-0000-0000-00000E060000}"/>
    <cellStyle name="Normal 28 2 2 2" xfId="2624" xr:uid="{00000000-0005-0000-0000-00000F060000}"/>
    <cellStyle name="Normal 29" xfId="1521" xr:uid="{00000000-0005-0000-0000-000010060000}"/>
    <cellStyle name="Normal 3" xfId="1522" xr:uid="{00000000-0005-0000-0000-000011060000}"/>
    <cellStyle name="Normal 3 2" xfId="1523" xr:uid="{00000000-0005-0000-0000-000012060000}"/>
    <cellStyle name="Normal 3 2 2" xfId="2625" xr:uid="{00000000-0005-0000-0000-000013060000}"/>
    <cellStyle name="Normal 3 3" xfId="1524" xr:uid="{00000000-0005-0000-0000-000014060000}"/>
    <cellStyle name="Normal 3 3 2" xfId="2622" xr:uid="{00000000-0005-0000-0000-000015060000}"/>
    <cellStyle name="Normal 3 4" xfId="2603" xr:uid="{00000000-0005-0000-0000-000016060000}"/>
    <cellStyle name="Normal 30" xfId="1525" xr:uid="{00000000-0005-0000-0000-000017060000}"/>
    <cellStyle name="Normal 31" xfId="2604" xr:uid="{00000000-0005-0000-0000-000018060000}"/>
    <cellStyle name="Normal 32" xfId="2620" xr:uid="{00000000-0005-0000-0000-000019060000}"/>
    <cellStyle name="Normal 32 2" xfId="2681" xr:uid="{00000000-0005-0000-0000-000024060000}"/>
    <cellStyle name="Normal 33" xfId="2623" xr:uid="{00000000-0005-0000-0000-00001A060000}"/>
    <cellStyle name="Normal 4" xfId="1526" xr:uid="{00000000-0005-0000-0000-00001B060000}"/>
    <cellStyle name="Normal 4 2" xfId="2605" xr:uid="{00000000-0005-0000-0000-00001C060000}"/>
    <cellStyle name="Normal 5" xfId="1527" xr:uid="{00000000-0005-0000-0000-00001D060000}"/>
    <cellStyle name="Normal 5 10" xfId="1528" xr:uid="{00000000-0005-0000-0000-00001E060000}"/>
    <cellStyle name="Normal 5 2" xfId="1529" xr:uid="{00000000-0005-0000-0000-00001F060000}"/>
    <cellStyle name="Normal 5 2 2" xfId="1530" xr:uid="{00000000-0005-0000-0000-000020060000}"/>
    <cellStyle name="Normal 5 2 2 2" xfId="1531" xr:uid="{00000000-0005-0000-0000-000021060000}"/>
    <cellStyle name="Normal 5 2 2 2 2" xfId="1532" xr:uid="{00000000-0005-0000-0000-000022060000}"/>
    <cellStyle name="Normal 5 2 2 2 2 2" xfId="1533" xr:uid="{00000000-0005-0000-0000-000023060000}"/>
    <cellStyle name="Normal 5 2 2 2 3" xfId="1534" xr:uid="{00000000-0005-0000-0000-000024060000}"/>
    <cellStyle name="Normal 5 2 2 3" xfId="1535" xr:uid="{00000000-0005-0000-0000-000025060000}"/>
    <cellStyle name="Normal 5 2 2 3 2" xfId="1536" xr:uid="{00000000-0005-0000-0000-000026060000}"/>
    <cellStyle name="Normal 5 2 2 4" xfId="1537" xr:uid="{00000000-0005-0000-0000-000027060000}"/>
    <cellStyle name="Normal 5 2 3" xfId="1538" xr:uid="{00000000-0005-0000-0000-000028060000}"/>
    <cellStyle name="Normal 5 2 3 2" xfId="1539" xr:uid="{00000000-0005-0000-0000-000029060000}"/>
    <cellStyle name="Normal 5 2 3 2 2" xfId="1540" xr:uid="{00000000-0005-0000-0000-00002A060000}"/>
    <cellStyle name="Normal 5 2 3 3" xfId="1541" xr:uid="{00000000-0005-0000-0000-00002B060000}"/>
    <cellStyle name="Normal 5 2 4" xfId="1542" xr:uid="{00000000-0005-0000-0000-00002C060000}"/>
    <cellStyle name="Normal 5 2 4 2" xfId="1543" xr:uid="{00000000-0005-0000-0000-00002D060000}"/>
    <cellStyle name="Normal 5 2 5" xfId="1544" xr:uid="{00000000-0005-0000-0000-00002E060000}"/>
    <cellStyle name="Normal 5 3" xfId="1545" xr:uid="{00000000-0005-0000-0000-00002F060000}"/>
    <cellStyle name="Normal 5 3 2" xfId="1546" xr:uid="{00000000-0005-0000-0000-000030060000}"/>
    <cellStyle name="Normal 5 3 2 2" xfId="1547" xr:uid="{00000000-0005-0000-0000-000031060000}"/>
    <cellStyle name="Normal 5 3 2 2 2" xfId="1548" xr:uid="{00000000-0005-0000-0000-000032060000}"/>
    <cellStyle name="Normal 5 3 2 2 2 2" xfId="1549" xr:uid="{00000000-0005-0000-0000-000033060000}"/>
    <cellStyle name="Normal 5 3 2 2 3" xfId="1550" xr:uid="{00000000-0005-0000-0000-000034060000}"/>
    <cellStyle name="Normal 5 3 2 3" xfId="1551" xr:uid="{00000000-0005-0000-0000-000035060000}"/>
    <cellStyle name="Normal 5 3 2 3 2" xfId="1552" xr:uid="{00000000-0005-0000-0000-000036060000}"/>
    <cellStyle name="Normal 5 3 2 4" xfId="1553" xr:uid="{00000000-0005-0000-0000-000037060000}"/>
    <cellStyle name="Normal 5 3 3" xfId="1554" xr:uid="{00000000-0005-0000-0000-000038060000}"/>
    <cellStyle name="Normal 5 3 3 2" xfId="1555" xr:uid="{00000000-0005-0000-0000-000039060000}"/>
    <cellStyle name="Normal 5 3 3 2 2" xfId="1556" xr:uid="{00000000-0005-0000-0000-00003A060000}"/>
    <cellStyle name="Normal 5 3 3 3" xfId="1557" xr:uid="{00000000-0005-0000-0000-00003B060000}"/>
    <cellStyle name="Normal 5 3 4" xfId="1558" xr:uid="{00000000-0005-0000-0000-00003C060000}"/>
    <cellStyle name="Normal 5 3 4 2" xfId="1559" xr:uid="{00000000-0005-0000-0000-00003D060000}"/>
    <cellStyle name="Normal 5 3 5" xfId="1560" xr:uid="{00000000-0005-0000-0000-00003E060000}"/>
    <cellStyle name="Normal 5 4" xfId="1561" xr:uid="{00000000-0005-0000-0000-00003F060000}"/>
    <cellStyle name="Normal 5 4 2" xfId="1562" xr:uid="{00000000-0005-0000-0000-000040060000}"/>
    <cellStyle name="Normal 5 4 2 2" xfId="1563" xr:uid="{00000000-0005-0000-0000-000041060000}"/>
    <cellStyle name="Normal 5 4 2 2 2" xfId="1564" xr:uid="{00000000-0005-0000-0000-000042060000}"/>
    <cellStyle name="Normal 5 4 2 2 2 2" xfId="1565" xr:uid="{00000000-0005-0000-0000-000043060000}"/>
    <cellStyle name="Normal 5 4 2 2 3" xfId="1566" xr:uid="{00000000-0005-0000-0000-000044060000}"/>
    <cellStyle name="Normal 5 4 2 3" xfId="1567" xr:uid="{00000000-0005-0000-0000-000045060000}"/>
    <cellStyle name="Normal 5 4 2 3 2" xfId="1568" xr:uid="{00000000-0005-0000-0000-000046060000}"/>
    <cellStyle name="Normal 5 4 2 4" xfId="1569" xr:uid="{00000000-0005-0000-0000-000047060000}"/>
    <cellStyle name="Normal 5 4 3" xfId="1570" xr:uid="{00000000-0005-0000-0000-000048060000}"/>
    <cellStyle name="Normal 5 4 3 2" xfId="1571" xr:uid="{00000000-0005-0000-0000-000049060000}"/>
    <cellStyle name="Normal 5 4 3 2 2" xfId="1572" xr:uid="{00000000-0005-0000-0000-00004A060000}"/>
    <cellStyle name="Normal 5 4 3 3" xfId="1573" xr:uid="{00000000-0005-0000-0000-00004B060000}"/>
    <cellStyle name="Normal 5 4 4" xfId="1574" xr:uid="{00000000-0005-0000-0000-00004C060000}"/>
    <cellStyle name="Normal 5 4 4 2" xfId="1575" xr:uid="{00000000-0005-0000-0000-00004D060000}"/>
    <cellStyle name="Normal 5 4 5" xfId="1576" xr:uid="{00000000-0005-0000-0000-00004E060000}"/>
    <cellStyle name="Normal 5 5" xfId="1577" xr:uid="{00000000-0005-0000-0000-00004F060000}"/>
    <cellStyle name="Normal 5 5 2" xfId="1578" xr:uid="{00000000-0005-0000-0000-000050060000}"/>
    <cellStyle name="Normal 5 5 2 2" xfId="1579" xr:uid="{00000000-0005-0000-0000-000051060000}"/>
    <cellStyle name="Normal 5 5 2 2 2" xfId="1580" xr:uid="{00000000-0005-0000-0000-000052060000}"/>
    <cellStyle name="Normal 5 5 2 2 2 2" xfId="1581" xr:uid="{00000000-0005-0000-0000-000053060000}"/>
    <cellStyle name="Normal 5 5 2 2 3" xfId="1582" xr:uid="{00000000-0005-0000-0000-000054060000}"/>
    <cellStyle name="Normal 5 5 2 3" xfId="1583" xr:uid="{00000000-0005-0000-0000-000055060000}"/>
    <cellStyle name="Normal 5 5 2 3 2" xfId="1584" xr:uid="{00000000-0005-0000-0000-000056060000}"/>
    <cellStyle name="Normal 5 5 2 4" xfId="1585" xr:uid="{00000000-0005-0000-0000-000057060000}"/>
    <cellStyle name="Normal 5 5 3" xfId="1586" xr:uid="{00000000-0005-0000-0000-000058060000}"/>
    <cellStyle name="Normal 5 5 3 2" xfId="1587" xr:uid="{00000000-0005-0000-0000-000059060000}"/>
    <cellStyle name="Normal 5 5 3 2 2" xfId="1588" xr:uid="{00000000-0005-0000-0000-00005A060000}"/>
    <cellStyle name="Normal 5 5 3 3" xfId="1589" xr:uid="{00000000-0005-0000-0000-00005B060000}"/>
    <cellStyle name="Normal 5 5 4" xfId="1590" xr:uid="{00000000-0005-0000-0000-00005C060000}"/>
    <cellStyle name="Normal 5 5 4 2" xfId="1591" xr:uid="{00000000-0005-0000-0000-00005D060000}"/>
    <cellStyle name="Normal 5 5 5" xfId="1592" xr:uid="{00000000-0005-0000-0000-00005E060000}"/>
    <cellStyle name="Normal 5 6" xfId="1593" xr:uid="{00000000-0005-0000-0000-00005F060000}"/>
    <cellStyle name="Normal 5 6 2" xfId="1594" xr:uid="{00000000-0005-0000-0000-000060060000}"/>
    <cellStyle name="Normal 5 6 2 2" xfId="1595" xr:uid="{00000000-0005-0000-0000-000061060000}"/>
    <cellStyle name="Normal 5 6 2 2 2" xfId="1596" xr:uid="{00000000-0005-0000-0000-000062060000}"/>
    <cellStyle name="Normal 5 6 2 2 2 2" xfId="1597" xr:uid="{00000000-0005-0000-0000-000063060000}"/>
    <cellStyle name="Normal 5 6 2 2 3" xfId="1598" xr:uid="{00000000-0005-0000-0000-000064060000}"/>
    <cellStyle name="Normal 5 6 2 3" xfId="1599" xr:uid="{00000000-0005-0000-0000-000065060000}"/>
    <cellStyle name="Normal 5 6 2 3 2" xfId="1600" xr:uid="{00000000-0005-0000-0000-000066060000}"/>
    <cellStyle name="Normal 5 6 2 4" xfId="1601" xr:uid="{00000000-0005-0000-0000-000067060000}"/>
    <cellStyle name="Normal 5 6 3" xfId="1602" xr:uid="{00000000-0005-0000-0000-000068060000}"/>
    <cellStyle name="Normal 5 6 3 2" xfId="1603" xr:uid="{00000000-0005-0000-0000-000069060000}"/>
    <cellStyle name="Normal 5 6 3 2 2" xfId="1604" xr:uid="{00000000-0005-0000-0000-00006A060000}"/>
    <cellStyle name="Normal 5 6 3 3" xfId="1605" xr:uid="{00000000-0005-0000-0000-00006B060000}"/>
    <cellStyle name="Normal 5 6 4" xfId="1606" xr:uid="{00000000-0005-0000-0000-00006C060000}"/>
    <cellStyle name="Normal 5 6 4 2" xfId="1607" xr:uid="{00000000-0005-0000-0000-00006D060000}"/>
    <cellStyle name="Normal 5 6 5" xfId="1608" xr:uid="{00000000-0005-0000-0000-00006E060000}"/>
    <cellStyle name="Normal 5 7" xfId="1609" xr:uid="{00000000-0005-0000-0000-00006F060000}"/>
    <cellStyle name="Normal 5 7 2" xfId="1610" xr:uid="{00000000-0005-0000-0000-000070060000}"/>
    <cellStyle name="Normal 5 7 2 2" xfId="1611" xr:uid="{00000000-0005-0000-0000-000071060000}"/>
    <cellStyle name="Normal 5 7 2 2 2" xfId="1612" xr:uid="{00000000-0005-0000-0000-000072060000}"/>
    <cellStyle name="Normal 5 7 2 3" xfId="1613" xr:uid="{00000000-0005-0000-0000-000073060000}"/>
    <cellStyle name="Normal 5 7 3" xfId="1614" xr:uid="{00000000-0005-0000-0000-000074060000}"/>
    <cellStyle name="Normal 5 7 3 2" xfId="1615" xr:uid="{00000000-0005-0000-0000-000075060000}"/>
    <cellStyle name="Normal 5 7 4" xfId="1616" xr:uid="{00000000-0005-0000-0000-000076060000}"/>
    <cellStyle name="Normal 5 8" xfId="1617" xr:uid="{00000000-0005-0000-0000-000077060000}"/>
    <cellStyle name="Normal 5 8 2" xfId="1618" xr:uid="{00000000-0005-0000-0000-000078060000}"/>
    <cellStyle name="Normal 5 8 2 2" xfId="1619" xr:uid="{00000000-0005-0000-0000-000079060000}"/>
    <cellStyle name="Normal 5 8 3" xfId="1620" xr:uid="{00000000-0005-0000-0000-00007A060000}"/>
    <cellStyle name="Normal 5 9" xfId="1621" xr:uid="{00000000-0005-0000-0000-00007B060000}"/>
    <cellStyle name="Normal 5 9 2" xfId="1622" xr:uid="{00000000-0005-0000-0000-00007C060000}"/>
    <cellStyle name="Normal 6" xfId="1623" xr:uid="{00000000-0005-0000-0000-00007D060000}"/>
    <cellStyle name="Normal 6 2" xfId="1624" xr:uid="{00000000-0005-0000-0000-00007E060000}"/>
    <cellStyle name="Normal 6 2 10" xfId="1625" xr:uid="{00000000-0005-0000-0000-00007F060000}"/>
    <cellStyle name="Normal 6 2 2" xfId="1626" xr:uid="{00000000-0005-0000-0000-000080060000}"/>
    <cellStyle name="Normal 6 2 2 2" xfId="1627" xr:uid="{00000000-0005-0000-0000-000081060000}"/>
    <cellStyle name="Normal 6 2 2 2 2" xfId="1628" xr:uid="{00000000-0005-0000-0000-000082060000}"/>
    <cellStyle name="Normal 6 2 2 2 2 2" xfId="1629" xr:uid="{00000000-0005-0000-0000-000083060000}"/>
    <cellStyle name="Normal 6 2 2 2 2 2 2" xfId="1630" xr:uid="{00000000-0005-0000-0000-000084060000}"/>
    <cellStyle name="Normal 6 2 2 2 2 3" xfId="1631" xr:uid="{00000000-0005-0000-0000-000085060000}"/>
    <cellStyle name="Normal 6 2 2 2 3" xfId="1632" xr:uid="{00000000-0005-0000-0000-000086060000}"/>
    <cellStyle name="Normal 6 2 2 2 3 2" xfId="1633" xr:uid="{00000000-0005-0000-0000-000087060000}"/>
    <cellStyle name="Normal 6 2 2 2 4" xfId="1634" xr:uid="{00000000-0005-0000-0000-000088060000}"/>
    <cellStyle name="Normal 6 2 2 3" xfId="1635" xr:uid="{00000000-0005-0000-0000-000089060000}"/>
    <cellStyle name="Normal 6 2 2 3 2" xfId="1636" xr:uid="{00000000-0005-0000-0000-00008A060000}"/>
    <cellStyle name="Normal 6 2 2 3 2 2" xfId="1637" xr:uid="{00000000-0005-0000-0000-00008B060000}"/>
    <cellStyle name="Normal 6 2 2 3 3" xfId="1638" xr:uid="{00000000-0005-0000-0000-00008C060000}"/>
    <cellStyle name="Normal 6 2 2 4" xfId="1639" xr:uid="{00000000-0005-0000-0000-00008D060000}"/>
    <cellStyle name="Normal 6 2 2 4 2" xfId="1640" xr:uid="{00000000-0005-0000-0000-00008E060000}"/>
    <cellStyle name="Normal 6 2 2 5" xfId="1641" xr:uid="{00000000-0005-0000-0000-00008F060000}"/>
    <cellStyle name="Normal 6 2 3" xfId="1642" xr:uid="{00000000-0005-0000-0000-000090060000}"/>
    <cellStyle name="Normal 6 2 3 2" xfId="1643" xr:uid="{00000000-0005-0000-0000-000091060000}"/>
    <cellStyle name="Normal 6 2 3 2 2" xfId="1644" xr:uid="{00000000-0005-0000-0000-000092060000}"/>
    <cellStyle name="Normal 6 2 3 2 2 2" xfId="1645" xr:uid="{00000000-0005-0000-0000-000093060000}"/>
    <cellStyle name="Normal 6 2 3 2 2 2 2" xfId="1646" xr:uid="{00000000-0005-0000-0000-000094060000}"/>
    <cellStyle name="Normal 6 2 3 2 2 3" xfId="1647" xr:uid="{00000000-0005-0000-0000-000095060000}"/>
    <cellStyle name="Normal 6 2 3 2 3" xfId="1648" xr:uid="{00000000-0005-0000-0000-000096060000}"/>
    <cellStyle name="Normal 6 2 3 2 3 2" xfId="1649" xr:uid="{00000000-0005-0000-0000-000097060000}"/>
    <cellStyle name="Normal 6 2 3 2 4" xfId="1650" xr:uid="{00000000-0005-0000-0000-000098060000}"/>
    <cellStyle name="Normal 6 2 3 3" xfId="1651" xr:uid="{00000000-0005-0000-0000-000099060000}"/>
    <cellStyle name="Normal 6 2 3 3 2" xfId="1652" xr:uid="{00000000-0005-0000-0000-00009A060000}"/>
    <cellStyle name="Normal 6 2 3 3 2 2" xfId="1653" xr:uid="{00000000-0005-0000-0000-00009B060000}"/>
    <cellStyle name="Normal 6 2 3 3 3" xfId="1654" xr:uid="{00000000-0005-0000-0000-00009C060000}"/>
    <cellStyle name="Normal 6 2 3 4" xfId="1655" xr:uid="{00000000-0005-0000-0000-00009D060000}"/>
    <cellStyle name="Normal 6 2 3 4 2" xfId="1656" xr:uid="{00000000-0005-0000-0000-00009E060000}"/>
    <cellStyle name="Normal 6 2 3 5" xfId="1657" xr:uid="{00000000-0005-0000-0000-00009F060000}"/>
    <cellStyle name="Normal 6 2 4" xfId="1658" xr:uid="{00000000-0005-0000-0000-0000A0060000}"/>
    <cellStyle name="Normal 6 2 4 2" xfId="1659" xr:uid="{00000000-0005-0000-0000-0000A1060000}"/>
    <cellStyle name="Normal 6 2 4 2 2" xfId="1660" xr:uid="{00000000-0005-0000-0000-0000A2060000}"/>
    <cellStyle name="Normal 6 2 4 2 2 2" xfId="1661" xr:uid="{00000000-0005-0000-0000-0000A3060000}"/>
    <cellStyle name="Normal 6 2 4 2 2 2 2" xfId="1662" xr:uid="{00000000-0005-0000-0000-0000A4060000}"/>
    <cellStyle name="Normal 6 2 4 2 2 3" xfId="1663" xr:uid="{00000000-0005-0000-0000-0000A5060000}"/>
    <cellStyle name="Normal 6 2 4 2 3" xfId="1664" xr:uid="{00000000-0005-0000-0000-0000A6060000}"/>
    <cellStyle name="Normal 6 2 4 2 3 2" xfId="1665" xr:uid="{00000000-0005-0000-0000-0000A7060000}"/>
    <cellStyle name="Normal 6 2 4 2 4" xfId="1666" xr:uid="{00000000-0005-0000-0000-0000A8060000}"/>
    <cellStyle name="Normal 6 2 4 3" xfId="1667" xr:uid="{00000000-0005-0000-0000-0000A9060000}"/>
    <cellStyle name="Normal 6 2 4 3 2" xfId="1668" xr:uid="{00000000-0005-0000-0000-0000AA060000}"/>
    <cellStyle name="Normal 6 2 4 3 2 2" xfId="1669" xr:uid="{00000000-0005-0000-0000-0000AB060000}"/>
    <cellStyle name="Normal 6 2 4 3 3" xfId="1670" xr:uid="{00000000-0005-0000-0000-0000AC060000}"/>
    <cellStyle name="Normal 6 2 4 4" xfId="1671" xr:uid="{00000000-0005-0000-0000-0000AD060000}"/>
    <cellStyle name="Normal 6 2 4 4 2" xfId="1672" xr:uid="{00000000-0005-0000-0000-0000AE060000}"/>
    <cellStyle name="Normal 6 2 4 5" xfId="1673" xr:uid="{00000000-0005-0000-0000-0000AF060000}"/>
    <cellStyle name="Normal 6 2 5" xfId="1674" xr:uid="{00000000-0005-0000-0000-0000B0060000}"/>
    <cellStyle name="Normal 6 2 5 2" xfId="1675" xr:uid="{00000000-0005-0000-0000-0000B1060000}"/>
    <cellStyle name="Normal 6 2 5 2 2" xfId="1676" xr:uid="{00000000-0005-0000-0000-0000B2060000}"/>
    <cellStyle name="Normal 6 2 5 2 2 2" xfId="1677" xr:uid="{00000000-0005-0000-0000-0000B3060000}"/>
    <cellStyle name="Normal 6 2 5 2 2 2 2" xfId="1678" xr:uid="{00000000-0005-0000-0000-0000B4060000}"/>
    <cellStyle name="Normal 6 2 5 2 2 3" xfId="1679" xr:uid="{00000000-0005-0000-0000-0000B5060000}"/>
    <cellStyle name="Normal 6 2 5 2 3" xfId="1680" xr:uid="{00000000-0005-0000-0000-0000B6060000}"/>
    <cellStyle name="Normal 6 2 5 2 3 2" xfId="1681" xr:uid="{00000000-0005-0000-0000-0000B7060000}"/>
    <cellStyle name="Normal 6 2 5 2 4" xfId="1682" xr:uid="{00000000-0005-0000-0000-0000B8060000}"/>
    <cellStyle name="Normal 6 2 5 3" xfId="1683" xr:uid="{00000000-0005-0000-0000-0000B9060000}"/>
    <cellStyle name="Normal 6 2 5 3 2" xfId="1684" xr:uid="{00000000-0005-0000-0000-0000BA060000}"/>
    <cellStyle name="Normal 6 2 5 3 2 2" xfId="1685" xr:uid="{00000000-0005-0000-0000-0000BB060000}"/>
    <cellStyle name="Normal 6 2 5 3 3" xfId="1686" xr:uid="{00000000-0005-0000-0000-0000BC060000}"/>
    <cellStyle name="Normal 6 2 5 4" xfId="1687" xr:uid="{00000000-0005-0000-0000-0000BD060000}"/>
    <cellStyle name="Normal 6 2 5 4 2" xfId="1688" xr:uid="{00000000-0005-0000-0000-0000BE060000}"/>
    <cellStyle name="Normal 6 2 5 5" xfId="1689" xr:uid="{00000000-0005-0000-0000-0000BF060000}"/>
    <cellStyle name="Normal 6 2 6" xfId="1690" xr:uid="{00000000-0005-0000-0000-0000C0060000}"/>
    <cellStyle name="Normal 6 2 6 2" xfId="1691" xr:uid="{00000000-0005-0000-0000-0000C1060000}"/>
    <cellStyle name="Normal 6 2 6 2 2" xfId="1692" xr:uid="{00000000-0005-0000-0000-0000C2060000}"/>
    <cellStyle name="Normal 6 2 6 2 2 2" xfId="1693" xr:uid="{00000000-0005-0000-0000-0000C3060000}"/>
    <cellStyle name="Normal 6 2 6 2 2 2 2" xfId="1694" xr:uid="{00000000-0005-0000-0000-0000C4060000}"/>
    <cellStyle name="Normal 6 2 6 2 2 3" xfId="1695" xr:uid="{00000000-0005-0000-0000-0000C5060000}"/>
    <cellStyle name="Normal 6 2 6 2 3" xfId="1696" xr:uid="{00000000-0005-0000-0000-0000C6060000}"/>
    <cellStyle name="Normal 6 2 6 2 3 2" xfId="1697" xr:uid="{00000000-0005-0000-0000-0000C7060000}"/>
    <cellStyle name="Normal 6 2 6 2 4" xfId="1698" xr:uid="{00000000-0005-0000-0000-0000C8060000}"/>
    <cellStyle name="Normal 6 2 6 3" xfId="1699" xr:uid="{00000000-0005-0000-0000-0000C9060000}"/>
    <cellStyle name="Normal 6 2 6 3 2" xfId="1700" xr:uid="{00000000-0005-0000-0000-0000CA060000}"/>
    <cellStyle name="Normal 6 2 6 3 2 2" xfId="1701" xr:uid="{00000000-0005-0000-0000-0000CB060000}"/>
    <cellStyle name="Normal 6 2 6 3 3" xfId="1702" xr:uid="{00000000-0005-0000-0000-0000CC060000}"/>
    <cellStyle name="Normal 6 2 6 4" xfId="1703" xr:uid="{00000000-0005-0000-0000-0000CD060000}"/>
    <cellStyle name="Normal 6 2 6 4 2" xfId="1704" xr:uid="{00000000-0005-0000-0000-0000CE060000}"/>
    <cellStyle name="Normal 6 2 6 5" xfId="1705" xr:uid="{00000000-0005-0000-0000-0000CF060000}"/>
    <cellStyle name="Normal 6 2 7" xfId="1706" xr:uid="{00000000-0005-0000-0000-0000D0060000}"/>
    <cellStyle name="Normal 6 2 7 2" xfId="1707" xr:uid="{00000000-0005-0000-0000-0000D1060000}"/>
    <cellStyle name="Normal 6 2 7 2 2" xfId="1708" xr:uid="{00000000-0005-0000-0000-0000D2060000}"/>
    <cellStyle name="Normal 6 2 7 2 2 2" xfId="1709" xr:uid="{00000000-0005-0000-0000-0000D3060000}"/>
    <cellStyle name="Normal 6 2 7 2 3" xfId="1710" xr:uid="{00000000-0005-0000-0000-0000D4060000}"/>
    <cellStyle name="Normal 6 2 7 3" xfId="1711" xr:uid="{00000000-0005-0000-0000-0000D5060000}"/>
    <cellStyle name="Normal 6 2 7 3 2" xfId="1712" xr:uid="{00000000-0005-0000-0000-0000D6060000}"/>
    <cellStyle name="Normal 6 2 7 4" xfId="1713" xr:uid="{00000000-0005-0000-0000-0000D7060000}"/>
    <cellStyle name="Normal 6 2 8" xfId="1714" xr:uid="{00000000-0005-0000-0000-0000D8060000}"/>
    <cellStyle name="Normal 6 2 8 2" xfId="1715" xr:uid="{00000000-0005-0000-0000-0000D9060000}"/>
    <cellStyle name="Normal 6 2 8 2 2" xfId="1716" xr:uid="{00000000-0005-0000-0000-0000DA060000}"/>
    <cellStyle name="Normal 6 2 8 3" xfId="1717" xr:uid="{00000000-0005-0000-0000-0000DB060000}"/>
    <cellStyle name="Normal 6 2 9" xfId="1718" xr:uid="{00000000-0005-0000-0000-0000DC060000}"/>
    <cellStyle name="Normal 6 2 9 2" xfId="1719" xr:uid="{00000000-0005-0000-0000-0000DD060000}"/>
    <cellStyle name="Normal 6 3" xfId="1720" xr:uid="{00000000-0005-0000-0000-0000DE060000}"/>
    <cellStyle name="Normal 6 3 10" xfId="1721" xr:uid="{00000000-0005-0000-0000-0000DF060000}"/>
    <cellStyle name="Normal 6 3 10 2" xfId="1722" xr:uid="{00000000-0005-0000-0000-0000E0060000}"/>
    <cellStyle name="Normal 6 3 10 2 2" xfId="1723" xr:uid="{00000000-0005-0000-0000-0000E1060000}"/>
    <cellStyle name="Normal 6 3 10 3" xfId="1724" xr:uid="{00000000-0005-0000-0000-0000E2060000}"/>
    <cellStyle name="Normal 6 3 11" xfId="1725" xr:uid="{00000000-0005-0000-0000-0000E3060000}"/>
    <cellStyle name="Normal 6 3 11 2" xfId="1726" xr:uid="{00000000-0005-0000-0000-0000E4060000}"/>
    <cellStyle name="Normal 6 3 12" xfId="1727" xr:uid="{00000000-0005-0000-0000-0000E5060000}"/>
    <cellStyle name="Normal 6 3 2" xfId="1728" xr:uid="{00000000-0005-0000-0000-0000E6060000}"/>
    <cellStyle name="Normal 6 3 2 10" xfId="1729" xr:uid="{00000000-0005-0000-0000-0000E7060000}"/>
    <cellStyle name="Normal 6 3 2 2" xfId="1730" xr:uid="{00000000-0005-0000-0000-0000E8060000}"/>
    <cellStyle name="Normal 6 3 2 2 2" xfId="1731" xr:uid="{00000000-0005-0000-0000-0000E9060000}"/>
    <cellStyle name="Normal 6 3 2 2 2 2" xfId="1732" xr:uid="{00000000-0005-0000-0000-0000EA060000}"/>
    <cellStyle name="Normal 6 3 2 2 2 2 2" xfId="1733" xr:uid="{00000000-0005-0000-0000-0000EB060000}"/>
    <cellStyle name="Normal 6 3 2 2 2 2 2 2" xfId="1734" xr:uid="{00000000-0005-0000-0000-0000EC060000}"/>
    <cellStyle name="Normal 6 3 2 2 2 2 3" xfId="1735" xr:uid="{00000000-0005-0000-0000-0000ED060000}"/>
    <cellStyle name="Normal 6 3 2 2 2 3" xfId="1736" xr:uid="{00000000-0005-0000-0000-0000EE060000}"/>
    <cellStyle name="Normal 6 3 2 2 2 3 2" xfId="1737" xr:uid="{00000000-0005-0000-0000-0000EF060000}"/>
    <cellStyle name="Normal 6 3 2 2 2 4" xfId="1738" xr:uid="{00000000-0005-0000-0000-0000F0060000}"/>
    <cellStyle name="Normal 6 3 2 2 3" xfId="1739" xr:uid="{00000000-0005-0000-0000-0000F1060000}"/>
    <cellStyle name="Normal 6 3 2 2 3 2" xfId="1740" xr:uid="{00000000-0005-0000-0000-0000F2060000}"/>
    <cellStyle name="Normal 6 3 2 2 3 2 2" xfId="1741" xr:uid="{00000000-0005-0000-0000-0000F3060000}"/>
    <cellStyle name="Normal 6 3 2 2 3 3" xfId="1742" xr:uid="{00000000-0005-0000-0000-0000F4060000}"/>
    <cellStyle name="Normal 6 3 2 2 4" xfId="1743" xr:uid="{00000000-0005-0000-0000-0000F5060000}"/>
    <cellStyle name="Normal 6 3 2 2 4 2" xfId="1744" xr:uid="{00000000-0005-0000-0000-0000F6060000}"/>
    <cellStyle name="Normal 6 3 2 2 5" xfId="1745" xr:uid="{00000000-0005-0000-0000-0000F7060000}"/>
    <cellStyle name="Normal 6 3 2 3" xfId="1746" xr:uid="{00000000-0005-0000-0000-0000F8060000}"/>
    <cellStyle name="Normal 6 3 2 3 2" xfId="1747" xr:uid="{00000000-0005-0000-0000-0000F9060000}"/>
    <cellStyle name="Normal 6 3 2 3 2 2" xfId="1748" xr:uid="{00000000-0005-0000-0000-0000FA060000}"/>
    <cellStyle name="Normal 6 3 2 3 2 2 2" xfId="1749" xr:uid="{00000000-0005-0000-0000-0000FB060000}"/>
    <cellStyle name="Normal 6 3 2 3 2 2 2 2" xfId="1750" xr:uid="{00000000-0005-0000-0000-0000FC060000}"/>
    <cellStyle name="Normal 6 3 2 3 2 2 3" xfId="1751" xr:uid="{00000000-0005-0000-0000-0000FD060000}"/>
    <cellStyle name="Normal 6 3 2 3 2 3" xfId="1752" xr:uid="{00000000-0005-0000-0000-0000FE060000}"/>
    <cellStyle name="Normal 6 3 2 3 2 3 2" xfId="1753" xr:uid="{00000000-0005-0000-0000-0000FF060000}"/>
    <cellStyle name="Normal 6 3 2 3 2 4" xfId="1754" xr:uid="{00000000-0005-0000-0000-000000070000}"/>
    <cellStyle name="Normal 6 3 2 3 3" xfId="1755" xr:uid="{00000000-0005-0000-0000-000001070000}"/>
    <cellStyle name="Normal 6 3 2 3 3 2" xfId="1756" xr:uid="{00000000-0005-0000-0000-000002070000}"/>
    <cellStyle name="Normal 6 3 2 3 3 2 2" xfId="1757" xr:uid="{00000000-0005-0000-0000-000003070000}"/>
    <cellStyle name="Normal 6 3 2 3 3 3" xfId="1758" xr:uid="{00000000-0005-0000-0000-000004070000}"/>
    <cellStyle name="Normal 6 3 2 3 4" xfId="1759" xr:uid="{00000000-0005-0000-0000-000005070000}"/>
    <cellStyle name="Normal 6 3 2 3 4 2" xfId="1760" xr:uid="{00000000-0005-0000-0000-000006070000}"/>
    <cellStyle name="Normal 6 3 2 3 5" xfId="1761" xr:uid="{00000000-0005-0000-0000-000007070000}"/>
    <cellStyle name="Normal 6 3 2 4" xfId="1762" xr:uid="{00000000-0005-0000-0000-000008070000}"/>
    <cellStyle name="Normal 6 3 2 4 2" xfId="1763" xr:uid="{00000000-0005-0000-0000-000009070000}"/>
    <cellStyle name="Normal 6 3 2 4 2 2" xfId="1764" xr:uid="{00000000-0005-0000-0000-00000A070000}"/>
    <cellStyle name="Normal 6 3 2 4 2 2 2" xfId="1765" xr:uid="{00000000-0005-0000-0000-00000B070000}"/>
    <cellStyle name="Normal 6 3 2 4 2 2 2 2" xfId="1766" xr:uid="{00000000-0005-0000-0000-00000C070000}"/>
    <cellStyle name="Normal 6 3 2 4 2 2 3" xfId="1767" xr:uid="{00000000-0005-0000-0000-00000D070000}"/>
    <cellStyle name="Normal 6 3 2 4 2 3" xfId="1768" xr:uid="{00000000-0005-0000-0000-00000E070000}"/>
    <cellStyle name="Normal 6 3 2 4 2 3 2" xfId="1769" xr:uid="{00000000-0005-0000-0000-00000F070000}"/>
    <cellStyle name="Normal 6 3 2 4 2 4" xfId="1770" xr:uid="{00000000-0005-0000-0000-000010070000}"/>
    <cellStyle name="Normal 6 3 2 4 3" xfId="1771" xr:uid="{00000000-0005-0000-0000-000011070000}"/>
    <cellStyle name="Normal 6 3 2 4 3 2" xfId="1772" xr:uid="{00000000-0005-0000-0000-000012070000}"/>
    <cellStyle name="Normal 6 3 2 4 3 2 2" xfId="1773" xr:uid="{00000000-0005-0000-0000-000013070000}"/>
    <cellStyle name="Normal 6 3 2 4 3 3" xfId="1774" xr:uid="{00000000-0005-0000-0000-000014070000}"/>
    <cellStyle name="Normal 6 3 2 4 4" xfId="1775" xr:uid="{00000000-0005-0000-0000-000015070000}"/>
    <cellStyle name="Normal 6 3 2 4 4 2" xfId="1776" xr:uid="{00000000-0005-0000-0000-000016070000}"/>
    <cellStyle name="Normal 6 3 2 4 5" xfId="1777" xr:uid="{00000000-0005-0000-0000-000017070000}"/>
    <cellStyle name="Normal 6 3 2 5" xfId="1778" xr:uid="{00000000-0005-0000-0000-000018070000}"/>
    <cellStyle name="Normal 6 3 2 5 2" xfId="1779" xr:uid="{00000000-0005-0000-0000-000019070000}"/>
    <cellStyle name="Normal 6 3 2 5 2 2" xfId="1780" xr:uid="{00000000-0005-0000-0000-00001A070000}"/>
    <cellStyle name="Normal 6 3 2 5 2 2 2" xfId="1781" xr:uid="{00000000-0005-0000-0000-00001B070000}"/>
    <cellStyle name="Normal 6 3 2 5 2 2 2 2" xfId="1782" xr:uid="{00000000-0005-0000-0000-00001C070000}"/>
    <cellStyle name="Normal 6 3 2 5 2 2 3" xfId="1783" xr:uid="{00000000-0005-0000-0000-00001D070000}"/>
    <cellStyle name="Normal 6 3 2 5 2 3" xfId="1784" xr:uid="{00000000-0005-0000-0000-00001E070000}"/>
    <cellStyle name="Normal 6 3 2 5 2 3 2" xfId="1785" xr:uid="{00000000-0005-0000-0000-00001F070000}"/>
    <cellStyle name="Normal 6 3 2 5 2 4" xfId="1786" xr:uid="{00000000-0005-0000-0000-000020070000}"/>
    <cellStyle name="Normal 6 3 2 5 3" xfId="1787" xr:uid="{00000000-0005-0000-0000-000021070000}"/>
    <cellStyle name="Normal 6 3 2 5 3 2" xfId="1788" xr:uid="{00000000-0005-0000-0000-000022070000}"/>
    <cellStyle name="Normal 6 3 2 5 3 2 2" xfId="1789" xr:uid="{00000000-0005-0000-0000-000023070000}"/>
    <cellStyle name="Normal 6 3 2 5 3 3" xfId="1790" xr:uid="{00000000-0005-0000-0000-000024070000}"/>
    <cellStyle name="Normal 6 3 2 5 4" xfId="1791" xr:uid="{00000000-0005-0000-0000-000025070000}"/>
    <cellStyle name="Normal 6 3 2 5 4 2" xfId="1792" xr:uid="{00000000-0005-0000-0000-000026070000}"/>
    <cellStyle name="Normal 6 3 2 5 5" xfId="1793" xr:uid="{00000000-0005-0000-0000-000027070000}"/>
    <cellStyle name="Normal 6 3 2 6" xfId="1794" xr:uid="{00000000-0005-0000-0000-000028070000}"/>
    <cellStyle name="Normal 6 3 2 6 2" xfId="1795" xr:uid="{00000000-0005-0000-0000-000029070000}"/>
    <cellStyle name="Normal 6 3 2 6 2 2" xfId="1796" xr:uid="{00000000-0005-0000-0000-00002A070000}"/>
    <cellStyle name="Normal 6 3 2 6 2 2 2" xfId="1797" xr:uid="{00000000-0005-0000-0000-00002B070000}"/>
    <cellStyle name="Normal 6 3 2 6 2 2 2 2" xfId="1798" xr:uid="{00000000-0005-0000-0000-00002C070000}"/>
    <cellStyle name="Normal 6 3 2 6 2 2 3" xfId="1799" xr:uid="{00000000-0005-0000-0000-00002D070000}"/>
    <cellStyle name="Normal 6 3 2 6 2 3" xfId="1800" xr:uid="{00000000-0005-0000-0000-00002E070000}"/>
    <cellStyle name="Normal 6 3 2 6 2 3 2" xfId="1801" xr:uid="{00000000-0005-0000-0000-00002F070000}"/>
    <cellStyle name="Normal 6 3 2 6 2 4" xfId="1802" xr:uid="{00000000-0005-0000-0000-000030070000}"/>
    <cellStyle name="Normal 6 3 2 6 3" xfId="1803" xr:uid="{00000000-0005-0000-0000-000031070000}"/>
    <cellStyle name="Normal 6 3 2 6 3 2" xfId="1804" xr:uid="{00000000-0005-0000-0000-000032070000}"/>
    <cellStyle name="Normal 6 3 2 6 3 2 2" xfId="1805" xr:uid="{00000000-0005-0000-0000-000033070000}"/>
    <cellStyle name="Normal 6 3 2 6 3 3" xfId="1806" xr:uid="{00000000-0005-0000-0000-000034070000}"/>
    <cellStyle name="Normal 6 3 2 6 4" xfId="1807" xr:uid="{00000000-0005-0000-0000-000035070000}"/>
    <cellStyle name="Normal 6 3 2 6 4 2" xfId="1808" xr:uid="{00000000-0005-0000-0000-000036070000}"/>
    <cellStyle name="Normal 6 3 2 6 5" xfId="1809" xr:uid="{00000000-0005-0000-0000-000037070000}"/>
    <cellStyle name="Normal 6 3 2 7" xfId="1810" xr:uid="{00000000-0005-0000-0000-000038070000}"/>
    <cellStyle name="Normal 6 3 2 7 2" xfId="1811" xr:uid="{00000000-0005-0000-0000-000039070000}"/>
    <cellStyle name="Normal 6 3 2 7 2 2" xfId="1812" xr:uid="{00000000-0005-0000-0000-00003A070000}"/>
    <cellStyle name="Normal 6 3 2 7 2 2 2" xfId="1813" xr:uid="{00000000-0005-0000-0000-00003B070000}"/>
    <cellStyle name="Normal 6 3 2 7 2 3" xfId="1814" xr:uid="{00000000-0005-0000-0000-00003C070000}"/>
    <cellStyle name="Normal 6 3 2 7 3" xfId="1815" xr:uid="{00000000-0005-0000-0000-00003D070000}"/>
    <cellStyle name="Normal 6 3 2 7 3 2" xfId="1816" xr:uid="{00000000-0005-0000-0000-00003E070000}"/>
    <cellStyle name="Normal 6 3 2 7 4" xfId="1817" xr:uid="{00000000-0005-0000-0000-00003F070000}"/>
    <cellStyle name="Normal 6 3 2 8" xfId="1818" xr:uid="{00000000-0005-0000-0000-000040070000}"/>
    <cellStyle name="Normal 6 3 2 8 2" xfId="1819" xr:uid="{00000000-0005-0000-0000-000041070000}"/>
    <cellStyle name="Normal 6 3 2 8 2 2" xfId="1820" xr:uid="{00000000-0005-0000-0000-000042070000}"/>
    <cellStyle name="Normal 6 3 2 8 3" xfId="1821" xr:uid="{00000000-0005-0000-0000-000043070000}"/>
    <cellStyle name="Normal 6 3 2 9" xfId="1822" xr:uid="{00000000-0005-0000-0000-000044070000}"/>
    <cellStyle name="Normal 6 3 2 9 2" xfId="1823" xr:uid="{00000000-0005-0000-0000-000045070000}"/>
    <cellStyle name="Normal 6 3 3" xfId="1824" xr:uid="{00000000-0005-0000-0000-000046070000}"/>
    <cellStyle name="Normal 6 3 3 2" xfId="1825" xr:uid="{00000000-0005-0000-0000-000047070000}"/>
    <cellStyle name="Normal 6 3 3 2 2" xfId="1826" xr:uid="{00000000-0005-0000-0000-000048070000}"/>
    <cellStyle name="Normal 6 3 3 2 2 2" xfId="1827" xr:uid="{00000000-0005-0000-0000-000049070000}"/>
    <cellStyle name="Normal 6 3 3 2 2 2 2" xfId="1828" xr:uid="{00000000-0005-0000-0000-00004A070000}"/>
    <cellStyle name="Normal 6 3 3 2 2 3" xfId="1829" xr:uid="{00000000-0005-0000-0000-00004B070000}"/>
    <cellStyle name="Normal 6 3 3 2 3" xfId="1830" xr:uid="{00000000-0005-0000-0000-00004C070000}"/>
    <cellStyle name="Normal 6 3 3 2 3 2" xfId="1831" xr:uid="{00000000-0005-0000-0000-00004D070000}"/>
    <cellStyle name="Normal 6 3 3 2 4" xfId="1832" xr:uid="{00000000-0005-0000-0000-00004E070000}"/>
    <cellStyle name="Normal 6 3 3 3" xfId="1833" xr:uid="{00000000-0005-0000-0000-00004F070000}"/>
    <cellStyle name="Normal 6 3 3 3 2" xfId="1834" xr:uid="{00000000-0005-0000-0000-000050070000}"/>
    <cellStyle name="Normal 6 3 3 3 2 2" xfId="1835" xr:uid="{00000000-0005-0000-0000-000051070000}"/>
    <cellStyle name="Normal 6 3 3 3 3" xfId="1836" xr:uid="{00000000-0005-0000-0000-000052070000}"/>
    <cellStyle name="Normal 6 3 3 4" xfId="1837" xr:uid="{00000000-0005-0000-0000-000053070000}"/>
    <cellStyle name="Normal 6 3 3 4 2" xfId="1838" xr:uid="{00000000-0005-0000-0000-000054070000}"/>
    <cellStyle name="Normal 6 3 3 5" xfId="1839" xr:uid="{00000000-0005-0000-0000-000055070000}"/>
    <cellStyle name="Normal 6 3 4" xfId="1840" xr:uid="{00000000-0005-0000-0000-000056070000}"/>
    <cellStyle name="Normal 6 3 4 2" xfId="1841" xr:uid="{00000000-0005-0000-0000-000057070000}"/>
    <cellStyle name="Normal 6 3 4 2 2" xfId="1842" xr:uid="{00000000-0005-0000-0000-000058070000}"/>
    <cellStyle name="Normal 6 3 4 2 2 2" xfId="1843" xr:uid="{00000000-0005-0000-0000-000059070000}"/>
    <cellStyle name="Normal 6 3 4 2 2 2 2" xfId="1844" xr:uid="{00000000-0005-0000-0000-00005A070000}"/>
    <cellStyle name="Normal 6 3 4 2 2 3" xfId="1845" xr:uid="{00000000-0005-0000-0000-00005B070000}"/>
    <cellStyle name="Normal 6 3 4 2 3" xfId="1846" xr:uid="{00000000-0005-0000-0000-00005C070000}"/>
    <cellStyle name="Normal 6 3 4 2 3 2" xfId="1847" xr:uid="{00000000-0005-0000-0000-00005D070000}"/>
    <cellStyle name="Normal 6 3 4 2 4" xfId="1848" xr:uid="{00000000-0005-0000-0000-00005E070000}"/>
    <cellStyle name="Normal 6 3 4 3" xfId="1849" xr:uid="{00000000-0005-0000-0000-00005F070000}"/>
    <cellStyle name="Normal 6 3 4 3 2" xfId="1850" xr:uid="{00000000-0005-0000-0000-000060070000}"/>
    <cellStyle name="Normal 6 3 4 3 2 2" xfId="1851" xr:uid="{00000000-0005-0000-0000-000061070000}"/>
    <cellStyle name="Normal 6 3 4 3 3" xfId="1852" xr:uid="{00000000-0005-0000-0000-000062070000}"/>
    <cellStyle name="Normal 6 3 4 4" xfId="1853" xr:uid="{00000000-0005-0000-0000-000063070000}"/>
    <cellStyle name="Normal 6 3 4 4 2" xfId="1854" xr:uid="{00000000-0005-0000-0000-000064070000}"/>
    <cellStyle name="Normal 6 3 4 5" xfId="1855" xr:uid="{00000000-0005-0000-0000-000065070000}"/>
    <cellStyle name="Normal 6 3 5" xfId="1856" xr:uid="{00000000-0005-0000-0000-000066070000}"/>
    <cellStyle name="Normal 6 3 5 2" xfId="1857" xr:uid="{00000000-0005-0000-0000-000067070000}"/>
    <cellStyle name="Normal 6 3 5 2 2" xfId="1858" xr:uid="{00000000-0005-0000-0000-000068070000}"/>
    <cellStyle name="Normal 6 3 5 2 2 2" xfId="1859" xr:uid="{00000000-0005-0000-0000-000069070000}"/>
    <cellStyle name="Normal 6 3 5 2 2 2 2" xfId="1860" xr:uid="{00000000-0005-0000-0000-00006A070000}"/>
    <cellStyle name="Normal 6 3 5 2 2 3" xfId="1861" xr:uid="{00000000-0005-0000-0000-00006B070000}"/>
    <cellStyle name="Normal 6 3 5 2 3" xfId="1862" xr:uid="{00000000-0005-0000-0000-00006C070000}"/>
    <cellStyle name="Normal 6 3 5 2 3 2" xfId="1863" xr:uid="{00000000-0005-0000-0000-00006D070000}"/>
    <cellStyle name="Normal 6 3 5 2 4" xfId="1864" xr:uid="{00000000-0005-0000-0000-00006E070000}"/>
    <cellStyle name="Normal 6 3 5 3" xfId="1865" xr:uid="{00000000-0005-0000-0000-00006F070000}"/>
    <cellStyle name="Normal 6 3 5 3 2" xfId="1866" xr:uid="{00000000-0005-0000-0000-000070070000}"/>
    <cellStyle name="Normal 6 3 5 3 2 2" xfId="1867" xr:uid="{00000000-0005-0000-0000-000071070000}"/>
    <cellStyle name="Normal 6 3 5 3 3" xfId="1868" xr:uid="{00000000-0005-0000-0000-000072070000}"/>
    <cellStyle name="Normal 6 3 5 4" xfId="1869" xr:uid="{00000000-0005-0000-0000-000073070000}"/>
    <cellStyle name="Normal 6 3 5 4 2" xfId="1870" xr:uid="{00000000-0005-0000-0000-000074070000}"/>
    <cellStyle name="Normal 6 3 5 5" xfId="1871" xr:uid="{00000000-0005-0000-0000-000075070000}"/>
    <cellStyle name="Normal 6 3 6" xfId="1872" xr:uid="{00000000-0005-0000-0000-000076070000}"/>
    <cellStyle name="Normal 6 3 6 2" xfId="1873" xr:uid="{00000000-0005-0000-0000-000077070000}"/>
    <cellStyle name="Normal 6 3 6 2 2" xfId="1874" xr:uid="{00000000-0005-0000-0000-000078070000}"/>
    <cellStyle name="Normal 6 3 6 2 2 2" xfId="1875" xr:uid="{00000000-0005-0000-0000-000079070000}"/>
    <cellStyle name="Normal 6 3 6 2 2 2 2" xfId="1876" xr:uid="{00000000-0005-0000-0000-00007A070000}"/>
    <cellStyle name="Normal 6 3 6 2 2 3" xfId="1877" xr:uid="{00000000-0005-0000-0000-00007B070000}"/>
    <cellStyle name="Normal 6 3 6 2 3" xfId="1878" xr:uid="{00000000-0005-0000-0000-00007C070000}"/>
    <cellStyle name="Normal 6 3 6 2 3 2" xfId="1879" xr:uid="{00000000-0005-0000-0000-00007D070000}"/>
    <cellStyle name="Normal 6 3 6 2 4" xfId="1880" xr:uid="{00000000-0005-0000-0000-00007E070000}"/>
    <cellStyle name="Normal 6 3 6 3" xfId="1881" xr:uid="{00000000-0005-0000-0000-00007F070000}"/>
    <cellStyle name="Normal 6 3 6 3 2" xfId="1882" xr:uid="{00000000-0005-0000-0000-000080070000}"/>
    <cellStyle name="Normal 6 3 6 3 2 2" xfId="1883" xr:uid="{00000000-0005-0000-0000-000081070000}"/>
    <cellStyle name="Normal 6 3 6 3 3" xfId="1884" xr:uid="{00000000-0005-0000-0000-000082070000}"/>
    <cellStyle name="Normal 6 3 6 4" xfId="1885" xr:uid="{00000000-0005-0000-0000-000083070000}"/>
    <cellStyle name="Normal 6 3 6 4 2" xfId="1886" xr:uid="{00000000-0005-0000-0000-000084070000}"/>
    <cellStyle name="Normal 6 3 6 5" xfId="1887" xr:uid="{00000000-0005-0000-0000-000085070000}"/>
    <cellStyle name="Normal 6 3 7" xfId="1888" xr:uid="{00000000-0005-0000-0000-000086070000}"/>
    <cellStyle name="Normal 6 3 7 2" xfId="1889" xr:uid="{00000000-0005-0000-0000-000087070000}"/>
    <cellStyle name="Normal 6 3 7 2 2" xfId="1890" xr:uid="{00000000-0005-0000-0000-000088070000}"/>
    <cellStyle name="Normal 6 3 7 2 2 2" xfId="1891" xr:uid="{00000000-0005-0000-0000-000089070000}"/>
    <cellStyle name="Normal 6 3 7 2 2 2 2" xfId="1892" xr:uid="{00000000-0005-0000-0000-00008A070000}"/>
    <cellStyle name="Normal 6 3 7 2 2 3" xfId="1893" xr:uid="{00000000-0005-0000-0000-00008B070000}"/>
    <cellStyle name="Normal 6 3 7 2 3" xfId="1894" xr:uid="{00000000-0005-0000-0000-00008C070000}"/>
    <cellStyle name="Normal 6 3 7 2 3 2" xfId="1895" xr:uid="{00000000-0005-0000-0000-00008D070000}"/>
    <cellStyle name="Normal 6 3 7 2 4" xfId="1896" xr:uid="{00000000-0005-0000-0000-00008E070000}"/>
    <cellStyle name="Normal 6 3 7 3" xfId="1897" xr:uid="{00000000-0005-0000-0000-00008F070000}"/>
    <cellStyle name="Normal 6 3 7 3 2" xfId="1898" xr:uid="{00000000-0005-0000-0000-000090070000}"/>
    <cellStyle name="Normal 6 3 7 3 2 2" xfId="1899" xr:uid="{00000000-0005-0000-0000-000091070000}"/>
    <cellStyle name="Normal 6 3 7 3 3" xfId="1900" xr:uid="{00000000-0005-0000-0000-000092070000}"/>
    <cellStyle name="Normal 6 3 7 4" xfId="1901" xr:uid="{00000000-0005-0000-0000-000093070000}"/>
    <cellStyle name="Normal 6 3 7 4 2" xfId="1902" xr:uid="{00000000-0005-0000-0000-000094070000}"/>
    <cellStyle name="Normal 6 3 7 5" xfId="1903" xr:uid="{00000000-0005-0000-0000-000095070000}"/>
    <cellStyle name="Normal 6 3 8" xfId="1904" xr:uid="{00000000-0005-0000-0000-000096070000}"/>
    <cellStyle name="Normal 6 3 8 2" xfId="1905" xr:uid="{00000000-0005-0000-0000-000097070000}"/>
    <cellStyle name="Normal 6 3 8 2 2" xfId="1906" xr:uid="{00000000-0005-0000-0000-000098070000}"/>
    <cellStyle name="Normal 6 3 8 2 2 2" xfId="1907" xr:uid="{00000000-0005-0000-0000-000099070000}"/>
    <cellStyle name="Normal 6 3 8 2 2 2 2" xfId="1908" xr:uid="{00000000-0005-0000-0000-00009A070000}"/>
    <cellStyle name="Normal 6 3 8 2 2 3" xfId="1909" xr:uid="{00000000-0005-0000-0000-00009B070000}"/>
    <cellStyle name="Normal 6 3 8 2 3" xfId="1910" xr:uid="{00000000-0005-0000-0000-00009C070000}"/>
    <cellStyle name="Normal 6 3 8 2 3 2" xfId="1911" xr:uid="{00000000-0005-0000-0000-00009D070000}"/>
    <cellStyle name="Normal 6 3 8 2 4" xfId="1912" xr:uid="{00000000-0005-0000-0000-00009E070000}"/>
    <cellStyle name="Normal 6 3 8 3" xfId="1913" xr:uid="{00000000-0005-0000-0000-00009F070000}"/>
    <cellStyle name="Normal 6 3 8 3 2" xfId="1914" xr:uid="{00000000-0005-0000-0000-0000A0070000}"/>
    <cellStyle name="Normal 6 3 8 3 2 2" xfId="1915" xr:uid="{00000000-0005-0000-0000-0000A1070000}"/>
    <cellStyle name="Normal 6 3 8 3 3" xfId="1916" xr:uid="{00000000-0005-0000-0000-0000A2070000}"/>
    <cellStyle name="Normal 6 3 8 4" xfId="1917" xr:uid="{00000000-0005-0000-0000-0000A3070000}"/>
    <cellStyle name="Normal 6 3 8 4 2" xfId="1918" xr:uid="{00000000-0005-0000-0000-0000A4070000}"/>
    <cellStyle name="Normal 6 3 8 5" xfId="1919" xr:uid="{00000000-0005-0000-0000-0000A5070000}"/>
    <cellStyle name="Normal 6 3 9" xfId="1920" xr:uid="{00000000-0005-0000-0000-0000A6070000}"/>
    <cellStyle name="Normal 6 3 9 2" xfId="1921" xr:uid="{00000000-0005-0000-0000-0000A7070000}"/>
    <cellStyle name="Normal 6 3 9 2 2" xfId="1922" xr:uid="{00000000-0005-0000-0000-0000A8070000}"/>
    <cellStyle name="Normal 6 3 9 2 2 2" xfId="1923" xr:uid="{00000000-0005-0000-0000-0000A9070000}"/>
    <cellStyle name="Normal 6 3 9 2 3" xfId="1924" xr:uid="{00000000-0005-0000-0000-0000AA070000}"/>
    <cellStyle name="Normal 6 3 9 3" xfId="1925" xr:uid="{00000000-0005-0000-0000-0000AB070000}"/>
    <cellStyle name="Normal 6 3 9 3 2" xfId="1926" xr:uid="{00000000-0005-0000-0000-0000AC070000}"/>
    <cellStyle name="Normal 6 3 9 4" xfId="1927" xr:uid="{00000000-0005-0000-0000-0000AD070000}"/>
    <cellStyle name="Normal 6 4" xfId="1928" xr:uid="{00000000-0005-0000-0000-0000AE070000}"/>
    <cellStyle name="Normal 6 4 2" xfId="1929" xr:uid="{00000000-0005-0000-0000-0000AF070000}"/>
    <cellStyle name="Normal 6 4 2 2" xfId="1930" xr:uid="{00000000-0005-0000-0000-0000B0070000}"/>
    <cellStyle name="Normal 6 4 3" xfId="1931" xr:uid="{00000000-0005-0000-0000-0000B1070000}"/>
    <cellStyle name="Normal 7" xfId="1932" xr:uid="{00000000-0005-0000-0000-0000B2070000}"/>
    <cellStyle name="Normal 7 10" xfId="1933" xr:uid="{00000000-0005-0000-0000-0000B3070000}"/>
    <cellStyle name="Normal 7 2" xfId="1934" xr:uid="{00000000-0005-0000-0000-0000B4070000}"/>
    <cellStyle name="Normal 7 2 2" xfId="1935" xr:uid="{00000000-0005-0000-0000-0000B5070000}"/>
    <cellStyle name="Normal 7 2 2 2" xfId="1936" xr:uid="{00000000-0005-0000-0000-0000B6070000}"/>
    <cellStyle name="Normal 7 2 2 2 2" xfId="1937" xr:uid="{00000000-0005-0000-0000-0000B7070000}"/>
    <cellStyle name="Normal 7 2 2 2 2 2" xfId="1938" xr:uid="{00000000-0005-0000-0000-0000B8070000}"/>
    <cellStyle name="Normal 7 2 2 2 3" xfId="1939" xr:uid="{00000000-0005-0000-0000-0000B9070000}"/>
    <cellStyle name="Normal 7 2 2 3" xfId="1940" xr:uid="{00000000-0005-0000-0000-0000BA070000}"/>
    <cellStyle name="Normal 7 2 2 3 2" xfId="1941" xr:uid="{00000000-0005-0000-0000-0000BB070000}"/>
    <cellStyle name="Normal 7 2 2 4" xfId="1942" xr:uid="{00000000-0005-0000-0000-0000BC070000}"/>
    <cellStyle name="Normal 7 2 3" xfId="1943" xr:uid="{00000000-0005-0000-0000-0000BD070000}"/>
    <cellStyle name="Normal 7 2 3 2" xfId="1944" xr:uid="{00000000-0005-0000-0000-0000BE070000}"/>
    <cellStyle name="Normal 7 2 3 2 2" xfId="1945" xr:uid="{00000000-0005-0000-0000-0000BF070000}"/>
    <cellStyle name="Normal 7 2 3 3" xfId="1946" xr:uid="{00000000-0005-0000-0000-0000C0070000}"/>
    <cellStyle name="Normal 7 2 4" xfId="1947" xr:uid="{00000000-0005-0000-0000-0000C1070000}"/>
    <cellStyle name="Normal 7 2 4 2" xfId="1948" xr:uid="{00000000-0005-0000-0000-0000C2070000}"/>
    <cellStyle name="Normal 7 2 5" xfId="1949" xr:uid="{00000000-0005-0000-0000-0000C3070000}"/>
    <cellStyle name="Normal 7 3" xfId="1950" xr:uid="{00000000-0005-0000-0000-0000C4070000}"/>
    <cellStyle name="Normal 7 3 2" xfId="1951" xr:uid="{00000000-0005-0000-0000-0000C5070000}"/>
    <cellStyle name="Normal 7 3 2 2" xfId="1952" xr:uid="{00000000-0005-0000-0000-0000C6070000}"/>
    <cellStyle name="Normal 7 3 2 2 2" xfId="1953" xr:uid="{00000000-0005-0000-0000-0000C7070000}"/>
    <cellStyle name="Normal 7 3 2 2 2 2" xfId="1954" xr:uid="{00000000-0005-0000-0000-0000C8070000}"/>
    <cellStyle name="Normal 7 3 2 2 3" xfId="1955" xr:uid="{00000000-0005-0000-0000-0000C9070000}"/>
    <cellStyle name="Normal 7 3 2 3" xfId="1956" xr:uid="{00000000-0005-0000-0000-0000CA070000}"/>
    <cellStyle name="Normal 7 3 2 3 2" xfId="1957" xr:uid="{00000000-0005-0000-0000-0000CB070000}"/>
    <cellStyle name="Normal 7 3 2 4" xfId="1958" xr:uid="{00000000-0005-0000-0000-0000CC070000}"/>
    <cellStyle name="Normal 7 3 3" xfId="1959" xr:uid="{00000000-0005-0000-0000-0000CD070000}"/>
    <cellStyle name="Normal 7 3 3 2" xfId="1960" xr:uid="{00000000-0005-0000-0000-0000CE070000}"/>
    <cellStyle name="Normal 7 3 3 2 2" xfId="1961" xr:uid="{00000000-0005-0000-0000-0000CF070000}"/>
    <cellStyle name="Normal 7 3 3 3" xfId="1962" xr:uid="{00000000-0005-0000-0000-0000D0070000}"/>
    <cellStyle name="Normal 7 3 4" xfId="1963" xr:uid="{00000000-0005-0000-0000-0000D1070000}"/>
    <cellStyle name="Normal 7 3 4 2" xfId="1964" xr:uid="{00000000-0005-0000-0000-0000D2070000}"/>
    <cellStyle name="Normal 7 3 5" xfId="1965" xr:uid="{00000000-0005-0000-0000-0000D3070000}"/>
    <cellStyle name="Normal 7 4" xfId="1966" xr:uid="{00000000-0005-0000-0000-0000D4070000}"/>
    <cellStyle name="Normal 7 4 2" xfId="1967" xr:uid="{00000000-0005-0000-0000-0000D5070000}"/>
    <cellStyle name="Normal 7 4 2 2" xfId="1968" xr:uid="{00000000-0005-0000-0000-0000D6070000}"/>
    <cellStyle name="Normal 7 4 2 2 2" xfId="1969" xr:uid="{00000000-0005-0000-0000-0000D7070000}"/>
    <cellStyle name="Normal 7 4 2 2 2 2" xfId="1970" xr:uid="{00000000-0005-0000-0000-0000D8070000}"/>
    <cellStyle name="Normal 7 4 2 2 3" xfId="1971" xr:uid="{00000000-0005-0000-0000-0000D9070000}"/>
    <cellStyle name="Normal 7 4 2 3" xfId="1972" xr:uid="{00000000-0005-0000-0000-0000DA070000}"/>
    <cellStyle name="Normal 7 4 2 3 2" xfId="1973" xr:uid="{00000000-0005-0000-0000-0000DB070000}"/>
    <cellStyle name="Normal 7 4 2 4" xfId="1974" xr:uid="{00000000-0005-0000-0000-0000DC070000}"/>
    <cellStyle name="Normal 7 4 3" xfId="1975" xr:uid="{00000000-0005-0000-0000-0000DD070000}"/>
    <cellStyle name="Normal 7 4 3 2" xfId="1976" xr:uid="{00000000-0005-0000-0000-0000DE070000}"/>
    <cellStyle name="Normal 7 4 3 2 2" xfId="1977" xr:uid="{00000000-0005-0000-0000-0000DF070000}"/>
    <cellStyle name="Normal 7 4 3 3" xfId="1978" xr:uid="{00000000-0005-0000-0000-0000E0070000}"/>
    <cellStyle name="Normal 7 4 4" xfId="1979" xr:uid="{00000000-0005-0000-0000-0000E1070000}"/>
    <cellStyle name="Normal 7 4 4 2" xfId="1980" xr:uid="{00000000-0005-0000-0000-0000E2070000}"/>
    <cellStyle name="Normal 7 4 5" xfId="1981" xr:uid="{00000000-0005-0000-0000-0000E3070000}"/>
    <cellStyle name="Normal 7 5" xfId="1982" xr:uid="{00000000-0005-0000-0000-0000E4070000}"/>
    <cellStyle name="Normal 7 5 2" xfId="1983" xr:uid="{00000000-0005-0000-0000-0000E5070000}"/>
    <cellStyle name="Normal 7 5 2 2" xfId="1984" xr:uid="{00000000-0005-0000-0000-0000E6070000}"/>
    <cellStyle name="Normal 7 5 2 2 2" xfId="1985" xr:uid="{00000000-0005-0000-0000-0000E7070000}"/>
    <cellStyle name="Normal 7 5 2 2 2 2" xfId="1986" xr:uid="{00000000-0005-0000-0000-0000E8070000}"/>
    <cellStyle name="Normal 7 5 2 2 3" xfId="1987" xr:uid="{00000000-0005-0000-0000-0000E9070000}"/>
    <cellStyle name="Normal 7 5 2 3" xfId="1988" xr:uid="{00000000-0005-0000-0000-0000EA070000}"/>
    <cellStyle name="Normal 7 5 2 3 2" xfId="1989" xr:uid="{00000000-0005-0000-0000-0000EB070000}"/>
    <cellStyle name="Normal 7 5 2 4" xfId="1990" xr:uid="{00000000-0005-0000-0000-0000EC070000}"/>
    <cellStyle name="Normal 7 5 3" xfId="1991" xr:uid="{00000000-0005-0000-0000-0000ED070000}"/>
    <cellStyle name="Normal 7 5 3 2" xfId="1992" xr:uid="{00000000-0005-0000-0000-0000EE070000}"/>
    <cellStyle name="Normal 7 5 3 2 2" xfId="1993" xr:uid="{00000000-0005-0000-0000-0000EF070000}"/>
    <cellStyle name="Normal 7 5 3 3" xfId="1994" xr:uid="{00000000-0005-0000-0000-0000F0070000}"/>
    <cellStyle name="Normal 7 5 4" xfId="1995" xr:uid="{00000000-0005-0000-0000-0000F1070000}"/>
    <cellStyle name="Normal 7 5 4 2" xfId="1996" xr:uid="{00000000-0005-0000-0000-0000F2070000}"/>
    <cellStyle name="Normal 7 5 5" xfId="1997" xr:uid="{00000000-0005-0000-0000-0000F3070000}"/>
    <cellStyle name="Normal 7 6" xfId="1998" xr:uid="{00000000-0005-0000-0000-0000F4070000}"/>
    <cellStyle name="Normal 7 6 2" xfId="1999" xr:uid="{00000000-0005-0000-0000-0000F5070000}"/>
    <cellStyle name="Normal 7 6 2 2" xfId="2000" xr:uid="{00000000-0005-0000-0000-0000F6070000}"/>
    <cellStyle name="Normal 7 6 2 2 2" xfId="2001" xr:uid="{00000000-0005-0000-0000-0000F7070000}"/>
    <cellStyle name="Normal 7 6 2 2 2 2" xfId="2002" xr:uid="{00000000-0005-0000-0000-0000F8070000}"/>
    <cellStyle name="Normal 7 6 2 2 3" xfId="2003" xr:uid="{00000000-0005-0000-0000-0000F9070000}"/>
    <cellStyle name="Normal 7 6 2 3" xfId="2004" xr:uid="{00000000-0005-0000-0000-0000FA070000}"/>
    <cellStyle name="Normal 7 6 2 3 2" xfId="2005" xr:uid="{00000000-0005-0000-0000-0000FB070000}"/>
    <cellStyle name="Normal 7 6 2 4" xfId="2006" xr:uid="{00000000-0005-0000-0000-0000FC070000}"/>
    <cellStyle name="Normal 7 6 3" xfId="2007" xr:uid="{00000000-0005-0000-0000-0000FD070000}"/>
    <cellStyle name="Normal 7 6 3 2" xfId="2008" xr:uid="{00000000-0005-0000-0000-0000FE070000}"/>
    <cellStyle name="Normal 7 6 3 2 2" xfId="2009" xr:uid="{00000000-0005-0000-0000-0000FF070000}"/>
    <cellStyle name="Normal 7 6 3 3" xfId="2010" xr:uid="{00000000-0005-0000-0000-000000080000}"/>
    <cellStyle name="Normal 7 6 4" xfId="2011" xr:uid="{00000000-0005-0000-0000-000001080000}"/>
    <cellStyle name="Normal 7 6 4 2" xfId="2012" xr:uid="{00000000-0005-0000-0000-000002080000}"/>
    <cellStyle name="Normal 7 6 5" xfId="2013" xr:uid="{00000000-0005-0000-0000-000003080000}"/>
    <cellStyle name="Normal 7 7" xfId="2014" xr:uid="{00000000-0005-0000-0000-000004080000}"/>
    <cellStyle name="Normal 7 7 2" xfId="2015" xr:uid="{00000000-0005-0000-0000-000005080000}"/>
    <cellStyle name="Normal 7 7 2 2" xfId="2016" xr:uid="{00000000-0005-0000-0000-000006080000}"/>
    <cellStyle name="Normal 7 7 2 2 2" xfId="2017" xr:uid="{00000000-0005-0000-0000-000007080000}"/>
    <cellStyle name="Normal 7 7 2 3" xfId="2018" xr:uid="{00000000-0005-0000-0000-000008080000}"/>
    <cellStyle name="Normal 7 7 3" xfId="2019" xr:uid="{00000000-0005-0000-0000-000009080000}"/>
    <cellStyle name="Normal 7 7 3 2" xfId="2020" xr:uid="{00000000-0005-0000-0000-00000A080000}"/>
    <cellStyle name="Normal 7 7 4" xfId="2021" xr:uid="{00000000-0005-0000-0000-00000B080000}"/>
    <cellStyle name="Normal 7 8" xfId="2022" xr:uid="{00000000-0005-0000-0000-00000C080000}"/>
    <cellStyle name="Normal 7 8 2" xfId="2023" xr:uid="{00000000-0005-0000-0000-00000D080000}"/>
    <cellStyle name="Normal 7 8 2 2" xfId="2024" xr:uid="{00000000-0005-0000-0000-00000E080000}"/>
    <cellStyle name="Normal 7 8 3" xfId="2025" xr:uid="{00000000-0005-0000-0000-00000F080000}"/>
    <cellStyle name="Normal 7 9" xfId="2026" xr:uid="{00000000-0005-0000-0000-000010080000}"/>
    <cellStyle name="Normal 7 9 2" xfId="2027" xr:uid="{00000000-0005-0000-0000-000011080000}"/>
    <cellStyle name="Normal 8" xfId="2028" xr:uid="{00000000-0005-0000-0000-000012080000}"/>
    <cellStyle name="Normal 8 10" xfId="2029" xr:uid="{00000000-0005-0000-0000-000013080000}"/>
    <cellStyle name="Normal 8 11" xfId="2030" xr:uid="{00000000-0005-0000-0000-000014080000}"/>
    <cellStyle name="Normal 8 11 2" xfId="2031" xr:uid="{00000000-0005-0000-0000-000015080000}"/>
    <cellStyle name="Normal 8 11 3" xfId="2032" xr:uid="{00000000-0005-0000-0000-000016080000}"/>
    <cellStyle name="Normal 8 2" xfId="2033" xr:uid="{00000000-0005-0000-0000-000017080000}"/>
    <cellStyle name="Normal 8 2 2" xfId="2034" xr:uid="{00000000-0005-0000-0000-000018080000}"/>
    <cellStyle name="Normal 8 2 2 2" xfId="2035" xr:uid="{00000000-0005-0000-0000-000019080000}"/>
    <cellStyle name="Normal 8 2 2 2 2" xfId="2036" xr:uid="{00000000-0005-0000-0000-00001A080000}"/>
    <cellStyle name="Normal 8 2 2 2 2 2" xfId="2037" xr:uid="{00000000-0005-0000-0000-00001B080000}"/>
    <cellStyle name="Normal 8 2 2 2 3" xfId="2038" xr:uid="{00000000-0005-0000-0000-00001C080000}"/>
    <cellStyle name="Normal 8 2 2 3" xfId="2039" xr:uid="{00000000-0005-0000-0000-00001D080000}"/>
    <cellStyle name="Normal 8 2 2 3 2" xfId="2040" xr:uid="{00000000-0005-0000-0000-00001E080000}"/>
    <cellStyle name="Normal 8 2 2 4" xfId="2041" xr:uid="{00000000-0005-0000-0000-00001F080000}"/>
    <cellStyle name="Normal 8 2 3" xfId="2042" xr:uid="{00000000-0005-0000-0000-000020080000}"/>
    <cellStyle name="Normal 8 2 3 2" xfId="2043" xr:uid="{00000000-0005-0000-0000-000021080000}"/>
    <cellStyle name="Normal 8 2 3 2 2" xfId="2044" xr:uid="{00000000-0005-0000-0000-000022080000}"/>
    <cellStyle name="Normal 8 2 3 3" xfId="2045" xr:uid="{00000000-0005-0000-0000-000023080000}"/>
    <cellStyle name="Normal 8 2 4" xfId="2046" xr:uid="{00000000-0005-0000-0000-000024080000}"/>
    <cellStyle name="Normal 8 2 4 2" xfId="2047" xr:uid="{00000000-0005-0000-0000-000025080000}"/>
    <cellStyle name="Normal 8 2 5" xfId="2048" xr:uid="{00000000-0005-0000-0000-000026080000}"/>
    <cellStyle name="Normal 8 3" xfId="2049" xr:uid="{00000000-0005-0000-0000-000027080000}"/>
    <cellStyle name="Normal 8 3 2" xfId="2050" xr:uid="{00000000-0005-0000-0000-000028080000}"/>
    <cellStyle name="Normal 8 3 2 2" xfId="2051" xr:uid="{00000000-0005-0000-0000-000029080000}"/>
    <cellStyle name="Normal 8 3 2 2 2" xfId="2052" xr:uid="{00000000-0005-0000-0000-00002A080000}"/>
    <cellStyle name="Normal 8 3 2 2 2 2" xfId="2053" xr:uid="{00000000-0005-0000-0000-00002B080000}"/>
    <cellStyle name="Normal 8 3 2 2 3" xfId="2054" xr:uid="{00000000-0005-0000-0000-00002C080000}"/>
    <cellStyle name="Normal 8 3 2 3" xfId="2055" xr:uid="{00000000-0005-0000-0000-00002D080000}"/>
    <cellStyle name="Normal 8 3 2 3 2" xfId="2056" xr:uid="{00000000-0005-0000-0000-00002E080000}"/>
    <cellStyle name="Normal 8 3 2 4" xfId="2057" xr:uid="{00000000-0005-0000-0000-00002F080000}"/>
    <cellStyle name="Normal 8 3 3" xfId="2058" xr:uid="{00000000-0005-0000-0000-000030080000}"/>
    <cellStyle name="Normal 8 3 3 2" xfId="2059" xr:uid="{00000000-0005-0000-0000-000031080000}"/>
    <cellStyle name="Normal 8 3 3 2 2" xfId="2060" xr:uid="{00000000-0005-0000-0000-000032080000}"/>
    <cellStyle name="Normal 8 3 3 3" xfId="2061" xr:uid="{00000000-0005-0000-0000-000033080000}"/>
    <cellStyle name="Normal 8 3 4" xfId="2062" xr:uid="{00000000-0005-0000-0000-000034080000}"/>
    <cellStyle name="Normal 8 3 4 2" xfId="2063" xr:uid="{00000000-0005-0000-0000-000035080000}"/>
    <cellStyle name="Normal 8 3 5" xfId="2064" xr:uid="{00000000-0005-0000-0000-000036080000}"/>
    <cellStyle name="Normal 8 4" xfId="2065" xr:uid="{00000000-0005-0000-0000-000037080000}"/>
    <cellStyle name="Normal 8 4 2" xfId="2066" xr:uid="{00000000-0005-0000-0000-000038080000}"/>
    <cellStyle name="Normal 8 4 2 2" xfId="2067" xr:uid="{00000000-0005-0000-0000-000039080000}"/>
    <cellStyle name="Normal 8 4 2 2 2" xfId="2068" xr:uid="{00000000-0005-0000-0000-00003A080000}"/>
    <cellStyle name="Normal 8 4 2 2 2 2" xfId="2069" xr:uid="{00000000-0005-0000-0000-00003B080000}"/>
    <cellStyle name="Normal 8 4 2 2 3" xfId="2070" xr:uid="{00000000-0005-0000-0000-00003C080000}"/>
    <cellStyle name="Normal 8 4 2 3" xfId="2071" xr:uid="{00000000-0005-0000-0000-00003D080000}"/>
    <cellStyle name="Normal 8 4 2 3 2" xfId="2072" xr:uid="{00000000-0005-0000-0000-00003E080000}"/>
    <cellStyle name="Normal 8 4 2 4" xfId="2073" xr:uid="{00000000-0005-0000-0000-00003F080000}"/>
    <cellStyle name="Normal 8 4 3" xfId="2074" xr:uid="{00000000-0005-0000-0000-000040080000}"/>
    <cellStyle name="Normal 8 4 3 2" xfId="2075" xr:uid="{00000000-0005-0000-0000-000041080000}"/>
    <cellStyle name="Normal 8 4 3 2 2" xfId="2076" xr:uid="{00000000-0005-0000-0000-000042080000}"/>
    <cellStyle name="Normal 8 4 3 3" xfId="2077" xr:uid="{00000000-0005-0000-0000-000043080000}"/>
    <cellStyle name="Normal 8 4 4" xfId="2078" xr:uid="{00000000-0005-0000-0000-000044080000}"/>
    <cellStyle name="Normal 8 4 4 2" xfId="2079" xr:uid="{00000000-0005-0000-0000-000045080000}"/>
    <cellStyle name="Normal 8 4 5" xfId="2080" xr:uid="{00000000-0005-0000-0000-000046080000}"/>
    <cellStyle name="Normal 8 5" xfId="2081" xr:uid="{00000000-0005-0000-0000-000047080000}"/>
    <cellStyle name="Normal 8 5 2" xfId="2082" xr:uid="{00000000-0005-0000-0000-000048080000}"/>
    <cellStyle name="Normal 8 5 2 2" xfId="2083" xr:uid="{00000000-0005-0000-0000-000049080000}"/>
    <cellStyle name="Normal 8 5 2 2 2" xfId="2084" xr:uid="{00000000-0005-0000-0000-00004A080000}"/>
    <cellStyle name="Normal 8 5 2 2 2 2" xfId="2085" xr:uid="{00000000-0005-0000-0000-00004B080000}"/>
    <cellStyle name="Normal 8 5 2 2 3" xfId="2086" xr:uid="{00000000-0005-0000-0000-00004C080000}"/>
    <cellStyle name="Normal 8 5 2 3" xfId="2087" xr:uid="{00000000-0005-0000-0000-00004D080000}"/>
    <cellStyle name="Normal 8 5 2 3 2" xfId="2088" xr:uid="{00000000-0005-0000-0000-00004E080000}"/>
    <cellStyle name="Normal 8 5 2 4" xfId="2089" xr:uid="{00000000-0005-0000-0000-00004F080000}"/>
    <cellStyle name="Normal 8 5 3" xfId="2090" xr:uid="{00000000-0005-0000-0000-000050080000}"/>
    <cellStyle name="Normal 8 5 3 2" xfId="2091" xr:uid="{00000000-0005-0000-0000-000051080000}"/>
    <cellStyle name="Normal 8 5 3 2 2" xfId="2092" xr:uid="{00000000-0005-0000-0000-000052080000}"/>
    <cellStyle name="Normal 8 5 3 3" xfId="2093" xr:uid="{00000000-0005-0000-0000-000053080000}"/>
    <cellStyle name="Normal 8 5 4" xfId="2094" xr:uid="{00000000-0005-0000-0000-000054080000}"/>
    <cellStyle name="Normal 8 5 4 2" xfId="2095" xr:uid="{00000000-0005-0000-0000-000055080000}"/>
    <cellStyle name="Normal 8 5 5" xfId="2096" xr:uid="{00000000-0005-0000-0000-000056080000}"/>
    <cellStyle name="Normal 8 6" xfId="2097" xr:uid="{00000000-0005-0000-0000-000057080000}"/>
    <cellStyle name="Normal 8 6 2" xfId="2098" xr:uid="{00000000-0005-0000-0000-000058080000}"/>
    <cellStyle name="Normal 8 6 2 2" xfId="2099" xr:uid="{00000000-0005-0000-0000-000059080000}"/>
    <cellStyle name="Normal 8 6 2 2 2" xfId="2100" xr:uid="{00000000-0005-0000-0000-00005A080000}"/>
    <cellStyle name="Normal 8 6 2 2 2 2" xfId="2101" xr:uid="{00000000-0005-0000-0000-00005B080000}"/>
    <cellStyle name="Normal 8 6 2 2 3" xfId="2102" xr:uid="{00000000-0005-0000-0000-00005C080000}"/>
    <cellStyle name="Normal 8 6 2 3" xfId="2103" xr:uid="{00000000-0005-0000-0000-00005D080000}"/>
    <cellStyle name="Normal 8 6 2 3 2" xfId="2104" xr:uid="{00000000-0005-0000-0000-00005E080000}"/>
    <cellStyle name="Normal 8 6 2 4" xfId="2105" xr:uid="{00000000-0005-0000-0000-00005F080000}"/>
    <cellStyle name="Normal 8 6 3" xfId="2106" xr:uid="{00000000-0005-0000-0000-000060080000}"/>
    <cellStyle name="Normal 8 6 3 2" xfId="2107" xr:uid="{00000000-0005-0000-0000-000061080000}"/>
    <cellStyle name="Normal 8 6 3 2 2" xfId="2108" xr:uid="{00000000-0005-0000-0000-000062080000}"/>
    <cellStyle name="Normal 8 6 3 3" xfId="2109" xr:uid="{00000000-0005-0000-0000-000063080000}"/>
    <cellStyle name="Normal 8 6 4" xfId="2110" xr:uid="{00000000-0005-0000-0000-000064080000}"/>
    <cellStyle name="Normal 8 6 4 2" xfId="2111" xr:uid="{00000000-0005-0000-0000-000065080000}"/>
    <cellStyle name="Normal 8 6 5" xfId="2112" xr:uid="{00000000-0005-0000-0000-000066080000}"/>
    <cellStyle name="Normal 8 7" xfId="2113" xr:uid="{00000000-0005-0000-0000-000067080000}"/>
    <cellStyle name="Normal 8 7 2" xfId="2114" xr:uid="{00000000-0005-0000-0000-000068080000}"/>
    <cellStyle name="Normal 8 7 2 2" xfId="2115" xr:uid="{00000000-0005-0000-0000-000069080000}"/>
    <cellStyle name="Normal 8 7 2 2 2" xfId="2116" xr:uid="{00000000-0005-0000-0000-00006A080000}"/>
    <cellStyle name="Normal 8 7 2 3" xfId="2117" xr:uid="{00000000-0005-0000-0000-00006B080000}"/>
    <cellStyle name="Normal 8 7 3" xfId="2118" xr:uid="{00000000-0005-0000-0000-00006C080000}"/>
    <cellStyle name="Normal 8 7 3 2" xfId="2119" xr:uid="{00000000-0005-0000-0000-00006D080000}"/>
    <cellStyle name="Normal 8 7 4" xfId="2120" xr:uid="{00000000-0005-0000-0000-00006E080000}"/>
    <cellStyle name="Normal 8 8" xfId="2121" xr:uid="{00000000-0005-0000-0000-00006F080000}"/>
    <cellStyle name="Normal 8 8 2" xfId="2122" xr:uid="{00000000-0005-0000-0000-000070080000}"/>
    <cellStyle name="Normal 8 8 2 2" xfId="2123" xr:uid="{00000000-0005-0000-0000-000071080000}"/>
    <cellStyle name="Normal 8 8 3" xfId="2124" xr:uid="{00000000-0005-0000-0000-000072080000}"/>
    <cellStyle name="Normal 8 9" xfId="2125" xr:uid="{00000000-0005-0000-0000-000073080000}"/>
    <cellStyle name="Normal 8 9 2" xfId="2126" xr:uid="{00000000-0005-0000-0000-000074080000}"/>
    <cellStyle name="Normal 9" xfId="2127" xr:uid="{00000000-0005-0000-0000-000075080000}"/>
    <cellStyle name="Normal 9 10" xfId="2128" xr:uid="{00000000-0005-0000-0000-000076080000}"/>
    <cellStyle name="Normal 9 10 2" xfId="2129" xr:uid="{00000000-0005-0000-0000-000077080000}"/>
    <cellStyle name="Normal 9 10 2 2" xfId="2130" xr:uid="{00000000-0005-0000-0000-000078080000}"/>
    <cellStyle name="Normal 9 10 3" xfId="2131" xr:uid="{00000000-0005-0000-0000-000079080000}"/>
    <cellStyle name="Normal 9 11" xfId="2132" xr:uid="{00000000-0005-0000-0000-00007A080000}"/>
    <cellStyle name="Normal 9 11 2" xfId="2133" xr:uid="{00000000-0005-0000-0000-00007B080000}"/>
    <cellStyle name="Normal 9 12" xfId="2134" xr:uid="{00000000-0005-0000-0000-00007C080000}"/>
    <cellStyle name="Normal 9 2" xfId="2135" xr:uid="{00000000-0005-0000-0000-00007D080000}"/>
    <cellStyle name="Normal 9 2 10" xfId="2136" xr:uid="{00000000-0005-0000-0000-00007E080000}"/>
    <cellStyle name="Normal 9 2 2" xfId="2137" xr:uid="{00000000-0005-0000-0000-00007F080000}"/>
    <cellStyle name="Normal 9 2 2 2" xfId="2138" xr:uid="{00000000-0005-0000-0000-000080080000}"/>
    <cellStyle name="Normal 9 2 2 2 2" xfId="2139" xr:uid="{00000000-0005-0000-0000-000081080000}"/>
    <cellStyle name="Normal 9 2 2 2 2 2" xfId="2140" xr:uid="{00000000-0005-0000-0000-000082080000}"/>
    <cellStyle name="Normal 9 2 2 2 2 2 2" xfId="2141" xr:uid="{00000000-0005-0000-0000-000083080000}"/>
    <cellStyle name="Normal 9 2 2 2 2 3" xfId="2142" xr:uid="{00000000-0005-0000-0000-000084080000}"/>
    <cellStyle name="Normal 9 2 2 2 3" xfId="2143" xr:uid="{00000000-0005-0000-0000-000085080000}"/>
    <cellStyle name="Normal 9 2 2 2 3 2" xfId="2144" xr:uid="{00000000-0005-0000-0000-000086080000}"/>
    <cellStyle name="Normal 9 2 2 2 4" xfId="2145" xr:uid="{00000000-0005-0000-0000-000087080000}"/>
    <cellStyle name="Normal 9 2 2 3" xfId="2146" xr:uid="{00000000-0005-0000-0000-000088080000}"/>
    <cellStyle name="Normal 9 2 2 3 2" xfId="2147" xr:uid="{00000000-0005-0000-0000-000089080000}"/>
    <cellStyle name="Normal 9 2 2 3 2 2" xfId="2148" xr:uid="{00000000-0005-0000-0000-00008A080000}"/>
    <cellStyle name="Normal 9 2 2 3 3" xfId="2149" xr:uid="{00000000-0005-0000-0000-00008B080000}"/>
    <cellStyle name="Normal 9 2 2 4" xfId="2150" xr:uid="{00000000-0005-0000-0000-00008C080000}"/>
    <cellStyle name="Normal 9 2 2 4 2" xfId="2151" xr:uid="{00000000-0005-0000-0000-00008D080000}"/>
    <cellStyle name="Normal 9 2 2 5" xfId="2152" xr:uid="{00000000-0005-0000-0000-00008E080000}"/>
    <cellStyle name="Normal 9 2 3" xfId="2153" xr:uid="{00000000-0005-0000-0000-00008F080000}"/>
    <cellStyle name="Normal 9 2 3 2" xfId="2154" xr:uid="{00000000-0005-0000-0000-000090080000}"/>
    <cellStyle name="Normal 9 2 3 2 2" xfId="2155" xr:uid="{00000000-0005-0000-0000-000091080000}"/>
    <cellStyle name="Normal 9 2 3 2 2 2" xfId="2156" xr:uid="{00000000-0005-0000-0000-000092080000}"/>
    <cellStyle name="Normal 9 2 3 2 2 2 2" xfId="2157" xr:uid="{00000000-0005-0000-0000-000093080000}"/>
    <cellStyle name="Normal 9 2 3 2 2 3" xfId="2158" xr:uid="{00000000-0005-0000-0000-000094080000}"/>
    <cellStyle name="Normal 9 2 3 2 3" xfId="2159" xr:uid="{00000000-0005-0000-0000-000095080000}"/>
    <cellStyle name="Normal 9 2 3 2 3 2" xfId="2160" xr:uid="{00000000-0005-0000-0000-000096080000}"/>
    <cellStyle name="Normal 9 2 3 2 4" xfId="2161" xr:uid="{00000000-0005-0000-0000-000097080000}"/>
    <cellStyle name="Normal 9 2 3 3" xfId="2162" xr:uid="{00000000-0005-0000-0000-000098080000}"/>
    <cellStyle name="Normal 9 2 3 3 2" xfId="2163" xr:uid="{00000000-0005-0000-0000-000099080000}"/>
    <cellStyle name="Normal 9 2 3 3 2 2" xfId="2164" xr:uid="{00000000-0005-0000-0000-00009A080000}"/>
    <cellStyle name="Normal 9 2 3 3 3" xfId="2165" xr:uid="{00000000-0005-0000-0000-00009B080000}"/>
    <cellStyle name="Normal 9 2 3 4" xfId="2166" xr:uid="{00000000-0005-0000-0000-00009C080000}"/>
    <cellStyle name="Normal 9 2 3 4 2" xfId="2167" xr:uid="{00000000-0005-0000-0000-00009D080000}"/>
    <cellStyle name="Normal 9 2 3 5" xfId="2168" xr:uid="{00000000-0005-0000-0000-00009E080000}"/>
    <cellStyle name="Normal 9 2 4" xfId="2169" xr:uid="{00000000-0005-0000-0000-00009F080000}"/>
    <cellStyle name="Normal 9 2 4 2" xfId="2170" xr:uid="{00000000-0005-0000-0000-0000A0080000}"/>
    <cellStyle name="Normal 9 2 4 2 2" xfId="2171" xr:uid="{00000000-0005-0000-0000-0000A1080000}"/>
    <cellStyle name="Normal 9 2 4 2 2 2" xfId="2172" xr:uid="{00000000-0005-0000-0000-0000A2080000}"/>
    <cellStyle name="Normal 9 2 4 2 2 2 2" xfId="2173" xr:uid="{00000000-0005-0000-0000-0000A3080000}"/>
    <cellStyle name="Normal 9 2 4 2 2 3" xfId="2174" xr:uid="{00000000-0005-0000-0000-0000A4080000}"/>
    <cellStyle name="Normal 9 2 4 2 3" xfId="2175" xr:uid="{00000000-0005-0000-0000-0000A5080000}"/>
    <cellStyle name="Normal 9 2 4 2 3 2" xfId="2176" xr:uid="{00000000-0005-0000-0000-0000A6080000}"/>
    <cellStyle name="Normal 9 2 4 2 4" xfId="2177" xr:uid="{00000000-0005-0000-0000-0000A7080000}"/>
    <cellStyle name="Normal 9 2 4 3" xfId="2178" xr:uid="{00000000-0005-0000-0000-0000A8080000}"/>
    <cellStyle name="Normal 9 2 4 3 2" xfId="2179" xr:uid="{00000000-0005-0000-0000-0000A9080000}"/>
    <cellStyle name="Normal 9 2 4 3 2 2" xfId="2180" xr:uid="{00000000-0005-0000-0000-0000AA080000}"/>
    <cellStyle name="Normal 9 2 4 3 3" xfId="2181" xr:uid="{00000000-0005-0000-0000-0000AB080000}"/>
    <cellStyle name="Normal 9 2 4 4" xfId="2182" xr:uid="{00000000-0005-0000-0000-0000AC080000}"/>
    <cellStyle name="Normal 9 2 4 4 2" xfId="2183" xr:uid="{00000000-0005-0000-0000-0000AD080000}"/>
    <cellStyle name="Normal 9 2 4 5" xfId="2184" xr:uid="{00000000-0005-0000-0000-0000AE080000}"/>
    <cellStyle name="Normal 9 2 5" xfId="2185" xr:uid="{00000000-0005-0000-0000-0000AF080000}"/>
    <cellStyle name="Normal 9 2 5 2" xfId="2186" xr:uid="{00000000-0005-0000-0000-0000B0080000}"/>
    <cellStyle name="Normal 9 2 5 2 2" xfId="2187" xr:uid="{00000000-0005-0000-0000-0000B1080000}"/>
    <cellStyle name="Normal 9 2 5 2 2 2" xfId="2188" xr:uid="{00000000-0005-0000-0000-0000B2080000}"/>
    <cellStyle name="Normal 9 2 5 2 2 2 2" xfId="2189" xr:uid="{00000000-0005-0000-0000-0000B3080000}"/>
    <cellStyle name="Normal 9 2 5 2 2 3" xfId="2190" xr:uid="{00000000-0005-0000-0000-0000B4080000}"/>
    <cellStyle name="Normal 9 2 5 2 3" xfId="2191" xr:uid="{00000000-0005-0000-0000-0000B5080000}"/>
    <cellStyle name="Normal 9 2 5 2 3 2" xfId="2192" xr:uid="{00000000-0005-0000-0000-0000B6080000}"/>
    <cellStyle name="Normal 9 2 5 2 4" xfId="2193" xr:uid="{00000000-0005-0000-0000-0000B7080000}"/>
    <cellStyle name="Normal 9 2 5 3" xfId="2194" xr:uid="{00000000-0005-0000-0000-0000B8080000}"/>
    <cellStyle name="Normal 9 2 5 3 2" xfId="2195" xr:uid="{00000000-0005-0000-0000-0000B9080000}"/>
    <cellStyle name="Normal 9 2 5 3 2 2" xfId="2196" xr:uid="{00000000-0005-0000-0000-0000BA080000}"/>
    <cellStyle name="Normal 9 2 5 3 3" xfId="2197" xr:uid="{00000000-0005-0000-0000-0000BB080000}"/>
    <cellStyle name="Normal 9 2 5 4" xfId="2198" xr:uid="{00000000-0005-0000-0000-0000BC080000}"/>
    <cellStyle name="Normal 9 2 5 4 2" xfId="2199" xr:uid="{00000000-0005-0000-0000-0000BD080000}"/>
    <cellStyle name="Normal 9 2 5 5" xfId="2200" xr:uid="{00000000-0005-0000-0000-0000BE080000}"/>
    <cellStyle name="Normal 9 2 6" xfId="2201" xr:uid="{00000000-0005-0000-0000-0000BF080000}"/>
    <cellStyle name="Normal 9 2 6 2" xfId="2202" xr:uid="{00000000-0005-0000-0000-0000C0080000}"/>
    <cellStyle name="Normal 9 2 6 2 2" xfId="2203" xr:uid="{00000000-0005-0000-0000-0000C1080000}"/>
    <cellStyle name="Normal 9 2 6 2 2 2" xfId="2204" xr:uid="{00000000-0005-0000-0000-0000C2080000}"/>
    <cellStyle name="Normal 9 2 6 2 2 2 2" xfId="2205" xr:uid="{00000000-0005-0000-0000-0000C3080000}"/>
    <cellStyle name="Normal 9 2 6 2 2 3" xfId="2206" xr:uid="{00000000-0005-0000-0000-0000C4080000}"/>
    <cellStyle name="Normal 9 2 6 2 3" xfId="2207" xr:uid="{00000000-0005-0000-0000-0000C5080000}"/>
    <cellStyle name="Normal 9 2 6 2 3 2" xfId="2208" xr:uid="{00000000-0005-0000-0000-0000C6080000}"/>
    <cellStyle name="Normal 9 2 6 2 4" xfId="2209" xr:uid="{00000000-0005-0000-0000-0000C7080000}"/>
    <cellStyle name="Normal 9 2 6 3" xfId="2210" xr:uid="{00000000-0005-0000-0000-0000C8080000}"/>
    <cellStyle name="Normal 9 2 6 3 2" xfId="2211" xr:uid="{00000000-0005-0000-0000-0000C9080000}"/>
    <cellStyle name="Normal 9 2 6 3 2 2" xfId="2212" xr:uid="{00000000-0005-0000-0000-0000CA080000}"/>
    <cellStyle name="Normal 9 2 6 3 3" xfId="2213" xr:uid="{00000000-0005-0000-0000-0000CB080000}"/>
    <cellStyle name="Normal 9 2 6 4" xfId="2214" xr:uid="{00000000-0005-0000-0000-0000CC080000}"/>
    <cellStyle name="Normal 9 2 6 4 2" xfId="2215" xr:uid="{00000000-0005-0000-0000-0000CD080000}"/>
    <cellStyle name="Normal 9 2 6 5" xfId="2216" xr:uid="{00000000-0005-0000-0000-0000CE080000}"/>
    <cellStyle name="Normal 9 2 7" xfId="2217" xr:uid="{00000000-0005-0000-0000-0000CF080000}"/>
    <cellStyle name="Normal 9 2 7 2" xfId="2218" xr:uid="{00000000-0005-0000-0000-0000D0080000}"/>
    <cellStyle name="Normal 9 2 7 2 2" xfId="2219" xr:uid="{00000000-0005-0000-0000-0000D1080000}"/>
    <cellStyle name="Normal 9 2 7 2 2 2" xfId="2220" xr:uid="{00000000-0005-0000-0000-0000D2080000}"/>
    <cellStyle name="Normal 9 2 7 2 3" xfId="2221" xr:uid="{00000000-0005-0000-0000-0000D3080000}"/>
    <cellStyle name="Normal 9 2 7 3" xfId="2222" xr:uid="{00000000-0005-0000-0000-0000D4080000}"/>
    <cellStyle name="Normal 9 2 7 3 2" xfId="2223" xr:uid="{00000000-0005-0000-0000-0000D5080000}"/>
    <cellStyle name="Normal 9 2 7 4" xfId="2224" xr:uid="{00000000-0005-0000-0000-0000D6080000}"/>
    <cellStyle name="Normal 9 2 8" xfId="2225" xr:uid="{00000000-0005-0000-0000-0000D7080000}"/>
    <cellStyle name="Normal 9 2 8 2" xfId="2226" xr:uid="{00000000-0005-0000-0000-0000D8080000}"/>
    <cellStyle name="Normal 9 2 8 2 2" xfId="2227" xr:uid="{00000000-0005-0000-0000-0000D9080000}"/>
    <cellStyle name="Normal 9 2 8 3" xfId="2228" xr:uid="{00000000-0005-0000-0000-0000DA080000}"/>
    <cellStyle name="Normal 9 2 9" xfId="2229" xr:uid="{00000000-0005-0000-0000-0000DB080000}"/>
    <cellStyle name="Normal 9 2 9 2" xfId="2230" xr:uid="{00000000-0005-0000-0000-0000DC080000}"/>
    <cellStyle name="Normal 9 3" xfId="2231" xr:uid="{00000000-0005-0000-0000-0000DD080000}"/>
    <cellStyle name="Normal 9 3 2" xfId="2232" xr:uid="{00000000-0005-0000-0000-0000DE080000}"/>
    <cellStyle name="Normal 9 3 2 2" xfId="2233" xr:uid="{00000000-0005-0000-0000-0000DF080000}"/>
    <cellStyle name="Normal 9 3 2 2 2" xfId="2234" xr:uid="{00000000-0005-0000-0000-0000E0080000}"/>
    <cellStyle name="Normal 9 3 2 2 2 2" xfId="2235" xr:uid="{00000000-0005-0000-0000-0000E1080000}"/>
    <cellStyle name="Normal 9 3 2 2 3" xfId="2236" xr:uid="{00000000-0005-0000-0000-0000E2080000}"/>
    <cellStyle name="Normal 9 3 2 3" xfId="2237" xr:uid="{00000000-0005-0000-0000-0000E3080000}"/>
    <cellStyle name="Normal 9 3 2 3 2" xfId="2238" xr:uid="{00000000-0005-0000-0000-0000E4080000}"/>
    <cellStyle name="Normal 9 3 2 4" xfId="2239" xr:uid="{00000000-0005-0000-0000-0000E5080000}"/>
    <cellStyle name="Normal 9 3 3" xfId="2240" xr:uid="{00000000-0005-0000-0000-0000E6080000}"/>
    <cellStyle name="Normal 9 3 3 2" xfId="2241" xr:uid="{00000000-0005-0000-0000-0000E7080000}"/>
    <cellStyle name="Normal 9 3 3 2 2" xfId="2242" xr:uid="{00000000-0005-0000-0000-0000E8080000}"/>
    <cellStyle name="Normal 9 3 3 3" xfId="2243" xr:uid="{00000000-0005-0000-0000-0000E9080000}"/>
    <cellStyle name="Normal 9 3 4" xfId="2244" xr:uid="{00000000-0005-0000-0000-0000EA080000}"/>
    <cellStyle name="Normal 9 3 4 2" xfId="2245" xr:uid="{00000000-0005-0000-0000-0000EB080000}"/>
    <cellStyle name="Normal 9 3 5" xfId="2246" xr:uid="{00000000-0005-0000-0000-0000EC080000}"/>
    <cellStyle name="Normal 9 4" xfId="2247" xr:uid="{00000000-0005-0000-0000-0000ED080000}"/>
    <cellStyle name="Normal 9 4 2" xfId="2248" xr:uid="{00000000-0005-0000-0000-0000EE080000}"/>
    <cellStyle name="Normal 9 4 2 2" xfId="2249" xr:uid="{00000000-0005-0000-0000-0000EF080000}"/>
    <cellStyle name="Normal 9 4 2 2 2" xfId="2250" xr:uid="{00000000-0005-0000-0000-0000F0080000}"/>
    <cellStyle name="Normal 9 4 2 2 2 2" xfId="2251" xr:uid="{00000000-0005-0000-0000-0000F1080000}"/>
    <cellStyle name="Normal 9 4 2 2 3" xfId="2252" xr:uid="{00000000-0005-0000-0000-0000F2080000}"/>
    <cellStyle name="Normal 9 4 2 3" xfId="2253" xr:uid="{00000000-0005-0000-0000-0000F3080000}"/>
    <cellStyle name="Normal 9 4 2 3 2" xfId="2254" xr:uid="{00000000-0005-0000-0000-0000F4080000}"/>
    <cellStyle name="Normal 9 4 2 4" xfId="2255" xr:uid="{00000000-0005-0000-0000-0000F5080000}"/>
    <cellStyle name="Normal 9 4 3" xfId="2256" xr:uid="{00000000-0005-0000-0000-0000F6080000}"/>
    <cellStyle name="Normal 9 4 3 2" xfId="2257" xr:uid="{00000000-0005-0000-0000-0000F7080000}"/>
    <cellStyle name="Normal 9 4 3 2 2" xfId="2258" xr:uid="{00000000-0005-0000-0000-0000F8080000}"/>
    <cellStyle name="Normal 9 4 3 3" xfId="2259" xr:uid="{00000000-0005-0000-0000-0000F9080000}"/>
    <cellStyle name="Normal 9 4 4" xfId="2260" xr:uid="{00000000-0005-0000-0000-0000FA080000}"/>
    <cellStyle name="Normal 9 4 4 2" xfId="2261" xr:uid="{00000000-0005-0000-0000-0000FB080000}"/>
    <cellStyle name="Normal 9 4 5" xfId="2262" xr:uid="{00000000-0005-0000-0000-0000FC080000}"/>
    <cellStyle name="Normal 9 5" xfId="2263" xr:uid="{00000000-0005-0000-0000-0000FD080000}"/>
    <cellStyle name="Normal 9 5 2" xfId="2264" xr:uid="{00000000-0005-0000-0000-0000FE080000}"/>
    <cellStyle name="Normal 9 5 2 2" xfId="2265" xr:uid="{00000000-0005-0000-0000-0000FF080000}"/>
    <cellStyle name="Normal 9 5 2 2 2" xfId="2266" xr:uid="{00000000-0005-0000-0000-000000090000}"/>
    <cellStyle name="Normal 9 5 2 2 2 2" xfId="2267" xr:uid="{00000000-0005-0000-0000-000001090000}"/>
    <cellStyle name="Normal 9 5 2 2 3" xfId="2268" xr:uid="{00000000-0005-0000-0000-000002090000}"/>
    <cellStyle name="Normal 9 5 2 3" xfId="2269" xr:uid="{00000000-0005-0000-0000-000003090000}"/>
    <cellStyle name="Normal 9 5 2 3 2" xfId="2270" xr:uid="{00000000-0005-0000-0000-000004090000}"/>
    <cellStyle name="Normal 9 5 2 4" xfId="2271" xr:uid="{00000000-0005-0000-0000-000005090000}"/>
    <cellStyle name="Normal 9 5 3" xfId="2272" xr:uid="{00000000-0005-0000-0000-000006090000}"/>
    <cellStyle name="Normal 9 5 3 2" xfId="2273" xr:uid="{00000000-0005-0000-0000-000007090000}"/>
    <cellStyle name="Normal 9 5 3 2 2" xfId="2274" xr:uid="{00000000-0005-0000-0000-000008090000}"/>
    <cellStyle name="Normal 9 5 3 3" xfId="2275" xr:uid="{00000000-0005-0000-0000-000009090000}"/>
    <cellStyle name="Normal 9 5 4" xfId="2276" xr:uid="{00000000-0005-0000-0000-00000A090000}"/>
    <cellStyle name="Normal 9 5 4 2" xfId="2277" xr:uid="{00000000-0005-0000-0000-00000B090000}"/>
    <cellStyle name="Normal 9 5 5" xfId="2278" xr:uid="{00000000-0005-0000-0000-00000C090000}"/>
    <cellStyle name="Normal 9 6" xfId="2279" xr:uid="{00000000-0005-0000-0000-00000D090000}"/>
    <cellStyle name="Normal 9 6 2" xfId="2280" xr:uid="{00000000-0005-0000-0000-00000E090000}"/>
    <cellStyle name="Normal 9 6 2 2" xfId="2281" xr:uid="{00000000-0005-0000-0000-00000F090000}"/>
    <cellStyle name="Normal 9 6 2 2 2" xfId="2282" xr:uid="{00000000-0005-0000-0000-000010090000}"/>
    <cellStyle name="Normal 9 6 2 2 2 2" xfId="2283" xr:uid="{00000000-0005-0000-0000-000011090000}"/>
    <cellStyle name="Normal 9 6 2 2 3" xfId="2284" xr:uid="{00000000-0005-0000-0000-000012090000}"/>
    <cellStyle name="Normal 9 6 2 3" xfId="2285" xr:uid="{00000000-0005-0000-0000-000013090000}"/>
    <cellStyle name="Normal 9 6 2 3 2" xfId="2286" xr:uid="{00000000-0005-0000-0000-000014090000}"/>
    <cellStyle name="Normal 9 6 2 4" xfId="2287" xr:uid="{00000000-0005-0000-0000-000015090000}"/>
    <cellStyle name="Normal 9 6 3" xfId="2288" xr:uid="{00000000-0005-0000-0000-000016090000}"/>
    <cellStyle name="Normal 9 6 3 2" xfId="2289" xr:uid="{00000000-0005-0000-0000-000017090000}"/>
    <cellStyle name="Normal 9 6 3 2 2" xfId="2290" xr:uid="{00000000-0005-0000-0000-000018090000}"/>
    <cellStyle name="Normal 9 6 3 3" xfId="2291" xr:uid="{00000000-0005-0000-0000-000019090000}"/>
    <cellStyle name="Normal 9 6 4" xfId="2292" xr:uid="{00000000-0005-0000-0000-00001A090000}"/>
    <cellStyle name="Normal 9 6 4 2" xfId="2293" xr:uid="{00000000-0005-0000-0000-00001B090000}"/>
    <cellStyle name="Normal 9 6 5" xfId="2294" xr:uid="{00000000-0005-0000-0000-00001C090000}"/>
    <cellStyle name="Normal 9 7" xfId="2295" xr:uid="{00000000-0005-0000-0000-00001D090000}"/>
    <cellStyle name="Normal 9 7 2" xfId="2296" xr:uid="{00000000-0005-0000-0000-00001E090000}"/>
    <cellStyle name="Normal 9 7 2 2" xfId="2297" xr:uid="{00000000-0005-0000-0000-00001F090000}"/>
    <cellStyle name="Normal 9 7 2 2 2" xfId="2298" xr:uid="{00000000-0005-0000-0000-000020090000}"/>
    <cellStyle name="Normal 9 7 2 2 2 2" xfId="2299" xr:uid="{00000000-0005-0000-0000-000021090000}"/>
    <cellStyle name="Normal 9 7 2 2 3" xfId="2300" xr:uid="{00000000-0005-0000-0000-000022090000}"/>
    <cellStyle name="Normal 9 7 2 3" xfId="2301" xr:uid="{00000000-0005-0000-0000-000023090000}"/>
    <cellStyle name="Normal 9 7 2 3 2" xfId="2302" xr:uid="{00000000-0005-0000-0000-000024090000}"/>
    <cellStyle name="Normal 9 7 2 4" xfId="2303" xr:uid="{00000000-0005-0000-0000-000025090000}"/>
    <cellStyle name="Normal 9 7 3" xfId="2304" xr:uid="{00000000-0005-0000-0000-000026090000}"/>
    <cellStyle name="Normal 9 7 3 2" xfId="2305" xr:uid="{00000000-0005-0000-0000-000027090000}"/>
    <cellStyle name="Normal 9 7 3 2 2" xfId="2306" xr:uid="{00000000-0005-0000-0000-000028090000}"/>
    <cellStyle name="Normal 9 7 3 3" xfId="2307" xr:uid="{00000000-0005-0000-0000-000029090000}"/>
    <cellStyle name="Normal 9 7 4" xfId="2308" xr:uid="{00000000-0005-0000-0000-00002A090000}"/>
    <cellStyle name="Normal 9 7 4 2" xfId="2309" xr:uid="{00000000-0005-0000-0000-00002B090000}"/>
    <cellStyle name="Normal 9 7 5" xfId="2310" xr:uid="{00000000-0005-0000-0000-00002C090000}"/>
    <cellStyle name="Normal 9 8" xfId="2311" xr:uid="{00000000-0005-0000-0000-00002D090000}"/>
    <cellStyle name="Normal 9 8 2" xfId="2312" xr:uid="{00000000-0005-0000-0000-00002E090000}"/>
    <cellStyle name="Normal 9 8 2 2" xfId="2313" xr:uid="{00000000-0005-0000-0000-00002F090000}"/>
    <cellStyle name="Normal 9 8 2 2 2" xfId="2314" xr:uid="{00000000-0005-0000-0000-000030090000}"/>
    <cellStyle name="Normal 9 8 2 2 2 2" xfId="2315" xr:uid="{00000000-0005-0000-0000-000031090000}"/>
    <cellStyle name="Normal 9 8 2 2 3" xfId="2316" xr:uid="{00000000-0005-0000-0000-000032090000}"/>
    <cellStyle name="Normal 9 8 2 3" xfId="2317" xr:uid="{00000000-0005-0000-0000-000033090000}"/>
    <cellStyle name="Normal 9 8 2 3 2" xfId="2318" xr:uid="{00000000-0005-0000-0000-000034090000}"/>
    <cellStyle name="Normal 9 8 2 4" xfId="2319" xr:uid="{00000000-0005-0000-0000-000035090000}"/>
    <cellStyle name="Normal 9 8 3" xfId="2320" xr:uid="{00000000-0005-0000-0000-000036090000}"/>
    <cellStyle name="Normal 9 8 3 2" xfId="2321" xr:uid="{00000000-0005-0000-0000-000037090000}"/>
    <cellStyle name="Normal 9 8 3 2 2" xfId="2322" xr:uid="{00000000-0005-0000-0000-000038090000}"/>
    <cellStyle name="Normal 9 8 3 3" xfId="2323" xr:uid="{00000000-0005-0000-0000-000039090000}"/>
    <cellStyle name="Normal 9 8 4" xfId="2324" xr:uid="{00000000-0005-0000-0000-00003A090000}"/>
    <cellStyle name="Normal 9 8 4 2" xfId="2325" xr:uid="{00000000-0005-0000-0000-00003B090000}"/>
    <cellStyle name="Normal 9 8 5" xfId="2326" xr:uid="{00000000-0005-0000-0000-00003C090000}"/>
    <cellStyle name="Normal 9 9" xfId="2327" xr:uid="{00000000-0005-0000-0000-00003D090000}"/>
    <cellStyle name="Normal 9 9 2" xfId="2328" xr:uid="{00000000-0005-0000-0000-00003E090000}"/>
    <cellStyle name="Normal 9 9 2 2" xfId="2329" xr:uid="{00000000-0005-0000-0000-00003F090000}"/>
    <cellStyle name="Normal 9 9 2 2 2" xfId="2330" xr:uid="{00000000-0005-0000-0000-000040090000}"/>
    <cellStyle name="Normal 9 9 2 3" xfId="2331" xr:uid="{00000000-0005-0000-0000-000041090000}"/>
    <cellStyle name="Normal 9 9 3" xfId="2332" xr:uid="{00000000-0005-0000-0000-000042090000}"/>
    <cellStyle name="Normal 9 9 3 2" xfId="2333" xr:uid="{00000000-0005-0000-0000-000043090000}"/>
    <cellStyle name="Normal 9 9 4" xfId="2334" xr:uid="{00000000-0005-0000-0000-000044090000}"/>
    <cellStyle name="Nota 2" xfId="2335" xr:uid="{00000000-0005-0000-0000-000045090000}"/>
    <cellStyle name="Nota 2 2" xfId="2606" xr:uid="{00000000-0005-0000-0000-000046090000}"/>
    <cellStyle name="Nota 3" xfId="2336" xr:uid="{00000000-0005-0000-0000-000047090000}"/>
    <cellStyle name="Nota 4" xfId="2337" xr:uid="{00000000-0005-0000-0000-000048090000}"/>
    <cellStyle name="Nota 5" xfId="2338" xr:uid="{00000000-0005-0000-0000-000049090000}"/>
    <cellStyle name="Note" xfId="2607" xr:uid="{00000000-0005-0000-0000-00004A090000}"/>
    <cellStyle name="Note 2" xfId="2339" xr:uid="{00000000-0005-0000-0000-00004B090000}"/>
    <cellStyle name="Note 3" xfId="2340" xr:uid="{00000000-0005-0000-0000-00004C090000}"/>
    <cellStyle name="Note 6" xfId="2341" xr:uid="{00000000-0005-0000-0000-00004D090000}"/>
    <cellStyle name="Output" xfId="2342" xr:uid="{00000000-0005-0000-0000-00004E090000}"/>
    <cellStyle name="Output 2" xfId="2343" xr:uid="{00000000-0005-0000-0000-00004F090000}"/>
    <cellStyle name="Porcentagem 2" xfId="2344" xr:uid="{00000000-0005-0000-0000-000050090000}"/>
    <cellStyle name="Porcentagem 2 2" xfId="2345" xr:uid="{00000000-0005-0000-0000-000051090000}"/>
    <cellStyle name="Porcentagem 2 3" xfId="2626" xr:uid="{00000000-0005-0000-0000-000052090000}"/>
    <cellStyle name="Porcentagem 3" xfId="2346" xr:uid="{00000000-0005-0000-0000-000053090000}"/>
    <cellStyle name="Porcentagem 4" xfId="2347" xr:uid="{00000000-0005-0000-0000-000054090000}"/>
    <cellStyle name="Porcentagem 4 10" xfId="2348" xr:uid="{00000000-0005-0000-0000-000055090000}"/>
    <cellStyle name="Porcentagem 4 2" xfId="2349" xr:uid="{00000000-0005-0000-0000-000056090000}"/>
    <cellStyle name="Porcentagem 4 2 2" xfId="2350" xr:uid="{00000000-0005-0000-0000-000057090000}"/>
    <cellStyle name="Porcentagem 4 2 2 2" xfId="2351" xr:uid="{00000000-0005-0000-0000-000058090000}"/>
    <cellStyle name="Porcentagem 4 2 2 2 2" xfId="2352" xr:uid="{00000000-0005-0000-0000-000059090000}"/>
    <cellStyle name="Porcentagem 4 2 2 2 2 2" xfId="2353" xr:uid="{00000000-0005-0000-0000-00005A090000}"/>
    <cellStyle name="Porcentagem 4 2 2 2 3" xfId="2354" xr:uid="{00000000-0005-0000-0000-00005B090000}"/>
    <cellStyle name="Porcentagem 4 2 2 3" xfId="2355" xr:uid="{00000000-0005-0000-0000-00005C090000}"/>
    <cellStyle name="Porcentagem 4 2 2 3 2" xfId="2356" xr:uid="{00000000-0005-0000-0000-00005D090000}"/>
    <cellStyle name="Porcentagem 4 2 2 4" xfId="2357" xr:uid="{00000000-0005-0000-0000-00005E090000}"/>
    <cellStyle name="Porcentagem 4 2 3" xfId="2358" xr:uid="{00000000-0005-0000-0000-00005F090000}"/>
    <cellStyle name="Porcentagem 4 2 3 2" xfId="2359" xr:uid="{00000000-0005-0000-0000-000060090000}"/>
    <cellStyle name="Porcentagem 4 2 3 2 2" xfId="2360" xr:uid="{00000000-0005-0000-0000-000061090000}"/>
    <cellStyle name="Porcentagem 4 2 3 3" xfId="2361" xr:uid="{00000000-0005-0000-0000-000062090000}"/>
    <cellStyle name="Porcentagem 4 2 4" xfId="2362" xr:uid="{00000000-0005-0000-0000-000063090000}"/>
    <cellStyle name="Porcentagem 4 2 4 2" xfId="2363" xr:uid="{00000000-0005-0000-0000-000064090000}"/>
    <cellStyle name="Porcentagem 4 2 5" xfId="2364" xr:uid="{00000000-0005-0000-0000-000065090000}"/>
    <cellStyle name="Porcentagem 4 3" xfId="2365" xr:uid="{00000000-0005-0000-0000-000066090000}"/>
    <cellStyle name="Porcentagem 4 3 2" xfId="2366" xr:uid="{00000000-0005-0000-0000-000067090000}"/>
    <cellStyle name="Porcentagem 4 3 2 2" xfId="2367" xr:uid="{00000000-0005-0000-0000-000068090000}"/>
    <cellStyle name="Porcentagem 4 3 2 2 2" xfId="2368" xr:uid="{00000000-0005-0000-0000-000069090000}"/>
    <cellStyle name="Porcentagem 4 3 2 2 2 2" xfId="2369" xr:uid="{00000000-0005-0000-0000-00006A090000}"/>
    <cellStyle name="Porcentagem 4 3 2 2 3" xfId="2370" xr:uid="{00000000-0005-0000-0000-00006B090000}"/>
    <cellStyle name="Porcentagem 4 3 2 3" xfId="2371" xr:uid="{00000000-0005-0000-0000-00006C090000}"/>
    <cellStyle name="Porcentagem 4 3 2 3 2" xfId="2372" xr:uid="{00000000-0005-0000-0000-00006D090000}"/>
    <cellStyle name="Porcentagem 4 3 2 4" xfId="2373" xr:uid="{00000000-0005-0000-0000-00006E090000}"/>
    <cellStyle name="Porcentagem 4 3 3" xfId="2374" xr:uid="{00000000-0005-0000-0000-00006F090000}"/>
    <cellStyle name="Porcentagem 4 3 3 2" xfId="2375" xr:uid="{00000000-0005-0000-0000-000070090000}"/>
    <cellStyle name="Porcentagem 4 3 3 2 2" xfId="2376" xr:uid="{00000000-0005-0000-0000-000071090000}"/>
    <cellStyle name="Porcentagem 4 3 3 3" xfId="2377" xr:uid="{00000000-0005-0000-0000-000072090000}"/>
    <cellStyle name="Porcentagem 4 3 4" xfId="2378" xr:uid="{00000000-0005-0000-0000-000073090000}"/>
    <cellStyle name="Porcentagem 4 3 4 2" xfId="2379" xr:uid="{00000000-0005-0000-0000-000074090000}"/>
    <cellStyle name="Porcentagem 4 3 5" xfId="2380" xr:uid="{00000000-0005-0000-0000-000075090000}"/>
    <cellStyle name="Porcentagem 4 4" xfId="2381" xr:uid="{00000000-0005-0000-0000-000076090000}"/>
    <cellStyle name="Porcentagem 4 4 2" xfId="2382" xr:uid="{00000000-0005-0000-0000-000077090000}"/>
    <cellStyle name="Porcentagem 4 4 2 2" xfId="2383" xr:uid="{00000000-0005-0000-0000-000078090000}"/>
    <cellStyle name="Porcentagem 4 4 2 2 2" xfId="2384" xr:uid="{00000000-0005-0000-0000-000079090000}"/>
    <cellStyle name="Porcentagem 4 4 2 2 2 2" xfId="2385" xr:uid="{00000000-0005-0000-0000-00007A090000}"/>
    <cellStyle name="Porcentagem 4 4 2 2 3" xfId="2386" xr:uid="{00000000-0005-0000-0000-00007B090000}"/>
    <cellStyle name="Porcentagem 4 4 2 3" xfId="2387" xr:uid="{00000000-0005-0000-0000-00007C090000}"/>
    <cellStyle name="Porcentagem 4 4 2 3 2" xfId="2388" xr:uid="{00000000-0005-0000-0000-00007D090000}"/>
    <cellStyle name="Porcentagem 4 4 2 4" xfId="2389" xr:uid="{00000000-0005-0000-0000-00007E090000}"/>
    <cellStyle name="Porcentagem 4 4 3" xfId="2390" xr:uid="{00000000-0005-0000-0000-00007F090000}"/>
    <cellStyle name="Porcentagem 4 4 3 2" xfId="2391" xr:uid="{00000000-0005-0000-0000-000080090000}"/>
    <cellStyle name="Porcentagem 4 4 3 2 2" xfId="2392" xr:uid="{00000000-0005-0000-0000-000081090000}"/>
    <cellStyle name="Porcentagem 4 4 3 3" xfId="2393" xr:uid="{00000000-0005-0000-0000-000082090000}"/>
    <cellStyle name="Porcentagem 4 4 4" xfId="2394" xr:uid="{00000000-0005-0000-0000-000083090000}"/>
    <cellStyle name="Porcentagem 4 4 4 2" xfId="2395" xr:uid="{00000000-0005-0000-0000-000084090000}"/>
    <cellStyle name="Porcentagem 4 4 5" xfId="2396" xr:uid="{00000000-0005-0000-0000-000085090000}"/>
    <cellStyle name="Porcentagem 4 5" xfId="2397" xr:uid="{00000000-0005-0000-0000-000086090000}"/>
    <cellStyle name="Porcentagem 4 5 2" xfId="2398" xr:uid="{00000000-0005-0000-0000-000087090000}"/>
    <cellStyle name="Porcentagem 4 5 2 2" xfId="2399" xr:uid="{00000000-0005-0000-0000-000088090000}"/>
    <cellStyle name="Porcentagem 4 5 2 2 2" xfId="2400" xr:uid="{00000000-0005-0000-0000-000089090000}"/>
    <cellStyle name="Porcentagem 4 5 2 2 2 2" xfId="2401" xr:uid="{00000000-0005-0000-0000-00008A090000}"/>
    <cellStyle name="Porcentagem 4 5 2 2 3" xfId="2402" xr:uid="{00000000-0005-0000-0000-00008B090000}"/>
    <cellStyle name="Porcentagem 4 5 2 3" xfId="2403" xr:uid="{00000000-0005-0000-0000-00008C090000}"/>
    <cellStyle name="Porcentagem 4 5 2 3 2" xfId="2404" xr:uid="{00000000-0005-0000-0000-00008D090000}"/>
    <cellStyle name="Porcentagem 4 5 2 4" xfId="2405" xr:uid="{00000000-0005-0000-0000-00008E090000}"/>
    <cellStyle name="Porcentagem 4 5 3" xfId="2406" xr:uid="{00000000-0005-0000-0000-00008F090000}"/>
    <cellStyle name="Porcentagem 4 5 3 2" xfId="2407" xr:uid="{00000000-0005-0000-0000-000090090000}"/>
    <cellStyle name="Porcentagem 4 5 3 2 2" xfId="2408" xr:uid="{00000000-0005-0000-0000-000091090000}"/>
    <cellStyle name="Porcentagem 4 5 3 3" xfId="2409" xr:uid="{00000000-0005-0000-0000-000092090000}"/>
    <cellStyle name="Porcentagem 4 5 4" xfId="2410" xr:uid="{00000000-0005-0000-0000-000093090000}"/>
    <cellStyle name="Porcentagem 4 5 4 2" xfId="2411" xr:uid="{00000000-0005-0000-0000-000094090000}"/>
    <cellStyle name="Porcentagem 4 5 5" xfId="2412" xr:uid="{00000000-0005-0000-0000-000095090000}"/>
    <cellStyle name="Porcentagem 4 6" xfId="2413" xr:uid="{00000000-0005-0000-0000-000096090000}"/>
    <cellStyle name="Porcentagem 4 6 2" xfId="2414" xr:uid="{00000000-0005-0000-0000-000097090000}"/>
    <cellStyle name="Porcentagem 4 6 2 2" xfId="2415" xr:uid="{00000000-0005-0000-0000-000098090000}"/>
    <cellStyle name="Porcentagem 4 6 2 2 2" xfId="2416" xr:uid="{00000000-0005-0000-0000-000099090000}"/>
    <cellStyle name="Porcentagem 4 6 2 2 2 2" xfId="2417" xr:uid="{00000000-0005-0000-0000-00009A090000}"/>
    <cellStyle name="Porcentagem 4 6 2 2 3" xfId="2418" xr:uid="{00000000-0005-0000-0000-00009B090000}"/>
    <cellStyle name="Porcentagem 4 6 2 3" xfId="2419" xr:uid="{00000000-0005-0000-0000-00009C090000}"/>
    <cellStyle name="Porcentagem 4 6 2 3 2" xfId="2420" xr:uid="{00000000-0005-0000-0000-00009D090000}"/>
    <cellStyle name="Porcentagem 4 6 2 4" xfId="2421" xr:uid="{00000000-0005-0000-0000-00009E090000}"/>
    <cellStyle name="Porcentagem 4 6 3" xfId="2422" xr:uid="{00000000-0005-0000-0000-00009F090000}"/>
    <cellStyle name="Porcentagem 4 6 3 2" xfId="2423" xr:uid="{00000000-0005-0000-0000-0000A0090000}"/>
    <cellStyle name="Porcentagem 4 6 3 2 2" xfId="2424" xr:uid="{00000000-0005-0000-0000-0000A1090000}"/>
    <cellStyle name="Porcentagem 4 6 3 3" xfId="2425" xr:uid="{00000000-0005-0000-0000-0000A2090000}"/>
    <cellStyle name="Porcentagem 4 6 4" xfId="2426" xr:uid="{00000000-0005-0000-0000-0000A3090000}"/>
    <cellStyle name="Porcentagem 4 6 4 2" xfId="2427" xr:uid="{00000000-0005-0000-0000-0000A4090000}"/>
    <cellStyle name="Porcentagem 4 6 5" xfId="2428" xr:uid="{00000000-0005-0000-0000-0000A5090000}"/>
    <cellStyle name="Porcentagem 4 7" xfId="2429" xr:uid="{00000000-0005-0000-0000-0000A6090000}"/>
    <cellStyle name="Porcentagem 4 7 2" xfId="2430" xr:uid="{00000000-0005-0000-0000-0000A7090000}"/>
    <cellStyle name="Porcentagem 4 7 2 2" xfId="2431" xr:uid="{00000000-0005-0000-0000-0000A8090000}"/>
    <cellStyle name="Porcentagem 4 7 2 2 2" xfId="2432" xr:uid="{00000000-0005-0000-0000-0000A9090000}"/>
    <cellStyle name="Porcentagem 4 7 2 3" xfId="2433" xr:uid="{00000000-0005-0000-0000-0000AA090000}"/>
    <cellStyle name="Porcentagem 4 7 3" xfId="2434" xr:uid="{00000000-0005-0000-0000-0000AB090000}"/>
    <cellStyle name="Porcentagem 4 7 3 2" xfId="2435" xr:uid="{00000000-0005-0000-0000-0000AC090000}"/>
    <cellStyle name="Porcentagem 4 7 4" xfId="2436" xr:uid="{00000000-0005-0000-0000-0000AD090000}"/>
    <cellStyle name="Porcentagem 4 8" xfId="2437" xr:uid="{00000000-0005-0000-0000-0000AE090000}"/>
    <cellStyle name="Porcentagem 4 8 2" xfId="2438" xr:uid="{00000000-0005-0000-0000-0000AF090000}"/>
    <cellStyle name="Porcentagem 4 8 2 2" xfId="2439" xr:uid="{00000000-0005-0000-0000-0000B0090000}"/>
    <cellStyle name="Porcentagem 4 8 3" xfId="2440" xr:uid="{00000000-0005-0000-0000-0000B1090000}"/>
    <cellStyle name="Porcentagem 4 9" xfId="2441" xr:uid="{00000000-0005-0000-0000-0000B2090000}"/>
    <cellStyle name="Porcentagem 4 9 2" xfId="2442" xr:uid="{00000000-0005-0000-0000-0000B3090000}"/>
    <cellStyle name="Porcentagem 5" xfId="2443" xr:uid="{00000000-0005-0000-0000-0000B4090000}"/>
    <cellStyle name="Porcentagem 5 2" xfId="2444" xr:uid="{00000000-0005-0000-0000-0000B5090000}"/>
    <cellStyle name="Porcentagem 5 2 2" xfId="2445" xr:uid="{00000000-0005-0000-0000-0000B6090000}"/>
    <cellStyle name="Porcentagem 5 2 2 2" xfId="2446" xr:uid="{00000000-0005-0000-0000-0000B7090000}"/>
    <cellStyle name="Porcentagem 5 2 2 2 2" xfId="2447" xr:uid="{00000000-0005-0000-0000-0000B8090000}"/>
    <cellStyle name="Porcentagem 5 2 2 2 2 2" xfId="2448" xr:uid="{00000000-0005-0000-0000-0000B9090000}"/>
    <cellStyle name="Porcentagem 5 2 2 2 3" xfId="2449" xr:uid="{00000000-0005-0000-0000-0000BA090000}"/>
    <cellStyle name="Porcentagem 5 2 2 3" xfId="2450" xr:uid="{00000000-0005-0000-0000-0000BB090000}"/>
    <cellStyle name="Porcentagem 5 2 2 3 2" xfId="2451" xr:uid="{00000000-0005-0000-0000-0000BC090000}"/>
    <cellStyle name="Porcentagem 5 2 2 4" xfId="2452" xr:uid="{00000000-0005-0000-0000-0000BD090000}"/>
    <cellStyle name="Porcentagem 5 2 3" xfId="2453" xr:uid="{00000000-0005-0000-0000-0000BE090000}"/>
    <cellStyle name="Porcentagem 5 2 3 2" xfId="2454" xr:uid="{00000000-0005-0000-0000-0000BF090000}"/>
    <cellStyle name="Porcentagem 5 2 3 2 2" xfId="2455" xr:uid="{00000000-0005-0000-0000-0000C0090000}"/>
    <cellStyle name="Porcentagem 5 2 3 3" xfId="2456" xr:uid="{00000000-0005-0000-0000-0000C1090000}"/>
    <cellStyle name="Porcentagem 5 2 4" xfId="2457" xr:uid="{00000000-0005-0000-0000-0000C2090000}"/>
    <cellStyle name="Porcentagem 5 2 4 2" xfId="2458" xr:uid="{00000000-0005-0000-0000-0000C3090000}"/>
    <cellStyle name="Porcentagem 5 2 5" xfId="2459" xr:uid="{00000000-0005-0000-0000-0000C4090000}"/>
    <cellStyle name="Porcentagem 5 3" xfId="2460" xr:uid="{00000000-0005-0000-0000-0000C5090000}"/>
    <cellStyle name="Porcentagem 5 3 2" xfId="2461" xr:uid="{00000000-0005-0000-0000-0000C6090000}"/>
    <cellStyle name="Porcentagem 5 3 2 2" xfId="2462" xr:uid="{00000000-0005-0000-0000-0000C7090000}"/>
    <cellStyle name="Porcentagem 5 3 2 2 2" xfId="2463" xr:uid="{00000000-0005-0000-0000-0000C8090000}"/>
    <cellStyle name="Porcentagem 5 3 2 2 2 2" xfId="2464" xr:uid="{00000000-0005-0000-0000-0000C9090000}"/>
    <cellStyle name="Porcentagem 5 3 2 2 3" xfId="2465" xr:uid="{00000000-0005-0000-0000-0000CA090000}"/>
    <cellStyle name="Porcentagem 5 3 2 3" xfId="2466" xr:uid="{00000000-0005-0000-0000-0000CB090000}"/>
    <cellStyle name="Porcentagem 5 3 2 3 2" xfId="2467" xr:uid="{00000000-0005-0000-0000-0000CC090000}"/>
    <cellStyle name="Porcentagem 5 3 2 4" xfId="2468" xr:uid="{00000000-0005-0000-0000-0000CD090000}"/>
    <cellStyle name="Porcentagem 5 3 3" xfId="2469" xr:uid="{00000000-0005-0000-0000-0000CE090000}"/>
    <cellStyle name="Porcentagem 5 3 3 2" xfId="2470" xr:uid="{00000000-0005-0000-0000-0000CF090000}"/>
    <cellStyle name="Porcentagem 5 3 3 2 2" xfId="2471" xr:uid="{00000000-0005-0000-0000-0000D0090000}"/>
    <cellStyle name="Porcentagem 5 3 3 3" xfId="2472" xr:uid="{00000000-0005-0000-0000-0000D1090000}"/>
    <cellStyle name="Porcentagem 5 3 4" xfId="2473" xr:uid="{00000000-0005-0000-0000-0000D2090000}"/>
    <cellStyle name="Porcentagem 5 3 4 2" xfId="2474" xr:uid="{00000000-0005-0000-0000-0000D3090000}"/>
    <cellStyle name="Porcentagem 5 3 5" xfId="2475" xr:uid="{00000000-0005-0000-0000-0000D4090000}"/>
    <cellStyle name="Porcentagem 5 4" xfId="2476" xr:uid="{00000000-0005-0000-0000-0000D5090000}"/>
    <cellStyle name="Porcentagem 5 4 2" xfId="2477" xr:uid="{00000000-0005-0000-0000-0000D6090000}"/>
    <cellStyle name="Porcentagem 5 4 2 2" xfId="2478" xr:uid="{00000000-0005-0000-0000-0000D7090000}"/>
    <cellStyle name="Porcentagem 5 4 2 2 2" xfId="2479" xr:uid="{00000000-0005-0000-0000-0000D8090000}"/>
    <cellStyle name="Porcentagem 5 4 2 3" xfId="2480" xr:uid="{00000000-0005-0000-0000-0000D9090000}"/>
    <cellStyle name="Porcentagem 5 4 3" xfId="2481" xr:uid="{00000000-0005-0000-0000-0000DA090000}"/>
    <cellStyle name="Porcentagem 5 4 3 2" xfId="2482" xr:uid="{00000000-0005-0000-0000-0000DB090000}"/>
    <cellStyle name="Porcentagem 5 4 4" xfId="2483" xr:uid="{00000000-0005-0000-0000-0000DC090000}"/>
    <cellStyle name="Porcentagem 5 5" xfId="2484" xr:uid="{00000000-0005-0000-0000-0000DD090000}"/>
    <cellStyle name="Porcentagem 5 5 2" xfId="2485" xr:uid="{00000000-0005-0000-0000-0000DE090000}"/>
    <cellStyle name="Porcentagem 5 5 2 2" xfId="2486" xr:uid="{00000000-0005-0000-0000-0000DF090000}"/>
    <cellStyle name="Porcentagem 5 5 3" xfId="2487" xr:uid="{00000000-0005-0000-0000-0000E0090000}"/>
    <cellStyle name="Porcentagem 5 6" xfId="2488" xr:uid="{00000000-0005-0000-0000-0000E1090000}"/>
    <cellStyle name="Porcentagem 5 6 2" xfId="2489" xr:uid="{00000000-0005-0000-0000-0000E2090000}"/>
    <cellStyle name="Porcentagem 5 7" xfId="2490" xr:uid="{00000000-0005-0000-0000-0000E3090000}"/>
    <cellStyle name="Porcentagem 6" xfId="2491" xr:uid="{00000000-0005-0000-0000-0000E4090000}"/>
    <cellStyle name="Porcentagem 6 2" xfId="2492" xr:uid="{00000000-0005-0000-0000-0000E5090000}"/>
    <cellStyle name="Porcentagem 6 2 2" xfId="2493" xr:uid="{00000000-0005-0000-0000-0000E6090000}"/>
    <cellStyle name="Porcentagem 6 3" xfId="2494" xr:uid="{00000000-0005-0000-0000-0000E7090000}"/>
    <cellStyle name="Porcentagem 7" xfId="2495" xr:uid="{00000000-0005-0000-0000-0000E8090000}"/>
    <cellStyle name="Porcentagem 7 2" xfId="2496" xr:uid="{00000000-0005-0000-0000-0000E9090000}"/>
    <cellStyle name="Saída 2" xfId="2497" xr:uid="{00000000-0005-0000-0000-0000EA090000}"/>
    <cellStyle name="Saída 3" xfId="2498" xr:uid="{00000000-0005-0000-0000-0000EB090000}"/>
    <cellStyle name="Saída 4" xfId="2499" xr:uid="{00000000-0005-0000-0000-0000EC090000}"/>
    <cellStyle name="Separador de milhares 10" xfId="2500" xr:uid="{00000000-0005-0000-0000-0000EE090000}"/>
    <cellStyle name="Separador de milhares 11" xfId="2501" xr:uid="{00000000-0005-0000-0000-0000EF090000}"/>
    <cellStyle name="Separador de milhares 12" xfId="2502" xr:uid="{00000000-0005-0000-0000-0000F0090000}"/>
    <cellStyle name="Separador de milhares 13" xfId="2503" xr:uid="{00000000-0005-0000-0000-0000F1090000}"/>
    <cellStyle name="Separador de milhares 14" xfId="2504" xr:uid="{00000000-0005-0000-0000-0000F2090000}"/>
    <cellStyle name="Separador de milhares 15" xfId="2505" xr:uid="{00000000-0005-0000-0000-0000F3090000}"/>
    <cellStyle name="Separador de milhares 16" xfId="2506" xr:uid="{00000000-0005-0000-0000-0000F4090000}"/>
    <cellStyle name="Separador de milhares 17" xfId="2507" xr:uid="{00000000-0005-0000-0000-0000F5090000}"/>
    <cellStyle name="Separador de milhares 18" xfId="2508" xr:uid="{00000000-0005-0000-0000-0000F6090000}"/>
    <cellStyle name="Separador de milhares 19" xfId="2509" xr:uid="{00000000-0005-0000-0000-0000F7090000}"/>
    <cellStyle name="Separador de milhares 2" xfId="2510" xr:uid="{00000000-0005-0000-0000-0000F8090000}"/>
    <cellStyle name="Separador de milhares 2 2" xfId="2511" xr:uid="{00000000-0005-0000-0000-0000F9090000}"/>
    <cellStyle name="Separador de milhares 20" xfId="2512" xr:uid="{00000000-0005-0000-0000-0000FA090000}"/>
    <cellStyle name="Separador de milhares 21" xfId="2513" xr:uid="{00000000-0005-0000-0000-0000FB090000}"/>
    <cellStyle name="Separador de milhares 22" xfId="2514" xr:uid="{00000000-0005-0000-0000-0000FC090000}"/>
    <cellStyle name="Separador de milhares 23" xfId="2515" xr:uid="{00000000-0005-0000-0000-0000FD090000}"/>
    <cellStyle name="Separador de milhares 24" xfId="2516" xr:uid="{00000000-0005-0000-0000-0000FE090000}"/>
    <cellStyle name="Separador de milhares 25" xfId="2517" xr:uid="{00000000-0005-0000-0000-0000FF090000}"/>
    <cellStyle name="Separador de milhares 26" xfId="2518" xr:uid="{00000000-0005-0000-0000-0000000A0000}"/>
    <cellStyle name="Separador de milhares 27" xfId="2519" xr:uid="{00000000-0005-0000-0000-0000010A0000}"/>
    <cellStyle name="Separador de milhares 28" xfId="2520" xr:uid="{00000000-0005-0000-0000-0000020A0000}"/>
    <cellStyle name="Separador de milhares 29" xfId="2521" xr:uid="{00000000-0005-0000-0000-0000030A0000}"/>
    <cellStyle name="Separador de milhares 3" xfId="2522" xr:uid="{00000000-0005-0000-0000-0000040A0000}"/>
    <cellStyle name="Separador de milhares 30" xfId="2523" xr:uid="{00000000-0005-0000-0000-0000050A0000}"/>
    <cellStyle name="Separador de milhares 31" xfId="2524" xr:uid="{00000000-0005-0000-0000-0000060A0000}"/>
    <cellStyle name="Separador de milhares 32" xfId="2525" xr:uid="{00000000-0005-0000-0000-0000070A0000}"/>
    <cellStyle name="Separador de milhares 33" xfId="2526" xr:uid="{00000000-0005-0000-0000-0000080A0000}"/>
    <cellStyle name="Separador de milhares 34" xfId="2527" xr:uid="{00000000-0005-0000-0000-0000090A0000}"/>
    <cellStyle name="Separador de milhares 35" xfId="2528" xr:uid="{00000000-0005-0000-0000-00000A0A0000}"/>
    <cellStyle name="Separador de milhares 36" xfId="2529" xr:uid="{00000000-0005-0000-0000-00000B0A0000}"/>
    <cellStyle name="Separador de milhares 37" xfId="2530" xr:uid="{00000000-0005-0000-0000-00000C0A0000}"/>
    <cellStyle name="Separador de milhares 38" xfId="2531" xr:uid="{00000000-0005-0000-0000-00000D0A0000}"/>
    <cellStyle name="Separador de milhares 39" xfId="2532" xr:uid="{00000000-0005-0000-0000-00000E0A0000}"/>
    <cellStyle name="Separador de milhares 4" xfId="2533" xr:uid="{00000000-0005-0000-0000-00000F0A0000}"/>
    <cellStyle name="Separador de milhares 4 2" xfId="2534" xr:uid="{00000000-0005-0000-0000-0000100A0000}"/>
    <cellStyle name="Separador de milhares 4 2 10" xfId="2535" xr:uid="{00000000-0005-0000-0000-0000110A0000}"/>
    <cellStyle name="Separador de milhares 4 2 11" xfId="2536" xr:uid="{00000000-0005-0000-0000-0000120A0000}"/>
    <cellStyle name="Separador de milhares 4 2 2" xfId="2537" xr:uid="{00000000-0005-0000-0000-0000130A0000}"/>
    <cellStyle name="Separador de milhares 4 2 3" xfId="2538" xr:uid="{00000000-0005-0000-0000-0000140A0000}"/>
    <cellStyle name="Separador de milhares 4 2 4" xfId="2539" xr:uid="{00000000-0005-0000-0000-0000150A0000}"/>
    <cellStyle name="Separador de milhares 4 2 5" xfId="2540" xr:uid="{00000000-0005-0000-0000-0000160A0000}"/>
    <cellStyle name="Separador de milhares 4 2 6" xfId="2541" xr:uid="{00000000-0005-0000-0000-0000170A0000}"/>
    <cellStyle name="Separador de milhares 4 2 7" xfId="2542" xr:uid="{00000000-0005-0000-0000-0000180A0000}"/>
    <cellStyle name="Separador de milhares 4 2 8" xfId="2543" xr:uid="{00000000-0005-0000-0000-0000190A0000}"/>
    <cellStyle name="Separador de milhares 4 2 9" xfId="2544" xr:uid="{00000000-0005-0000-0000-00001A0A0000}"/>
    <cellStyle name="Separador de milhares 40" xfId="2545" xr:uid="{00000000-0005-0000-0000-00001B0A0000}"/>
    <cellStyle name="Separador de milhares 40 2" xfId="2546" xr:uid="{00000000-0005-0000-0000-00001C0A0000}"/>
    <cellStyle name="Separador de milhares 41" xfId="2547" xr:uid="{00000000-0005-0000-0000-00001D0A0000}"/>
    <cellStyle name="Separador de milhares 41 2" xfId="2548" xr:uid="{00000000-0005-0000-0000-00001E0A0000}"/>
    <cellStyle name="Separador de milhares 5" xfId="2549" xr:uid="{00000000-0005-0000-0000-00001F0A0000}"/>
    <cellStyle name="Separador de milhares 5 2" xfId="2550" xr:uid="{00000000-0005-0000-0000-0000200A0000}"/>
    <cellStyle name="Separador de milhares 5 2 2" xfId="2551" xr:uid="{00000000-0005-0000-0000-0000210A0000}"/>
    <cellStyle name="Separador de milhares 5 2 2 2" xfId="2552" xr:uid="{00000000-0005-0000-0000-0000220A0000}"/>
    <cellStyle name="Separador de milhares 5 2 2 3" xfId="2553" xr:uid="{00000000-0005-0000-0000-0000230A0000}"/>
    <cellStyle name="Separador de milhares 5 2 2 4" xfId="2554" xr:uid="{00000000-0005-0000-0000-0000240A0000}"/>
    <cellStyle name="Separador de milhares 5 2 3" xfId="2555" xr:uid="{00000000-0005-0000-0000-0000250A0000}"/>
    <cellStyle name="Separador de milhares 5 2 4" xfId="2556" xr:uid="{00000000-0005-0000-0000-0000260A0000}"/>
    <cellStyle name="Separador de milhares 5 2 5" xfId="2557" xr:uid="{00000000-0005-0000-0000-0000270A0000}"/>
    <cellStyle name="Separador de milhares 6" xfId="2558" xr:uid="{00000000-0005-0000-0000-0000280A0000}"/>
    <cellStyle name="Separador de milhares 7" xfId="2559" xr:uid="{00000000-0005-0000-0000-0000290A0000}"/>
    <cellStyle name="Separador de milhares 8" xfId="2560" xr:uid="{00000000-0005-0000-0000-00002A0A0000}"/>
    <cellStyle name="Separador de milhares 9" xfId="2561" xr:uid="{00000000-0005-0000-0000-00002B0A0000}"/>
    <cellStyle name="Texto de Aviso 2" xfId="2562" xr:uid="{00000000-0005-0000-0000-00002C0A0000}"/>
    <cellStyle name="Texto Explicativo 2" xfId="2563" xr:uid="{00000000-0005-0000-0000-00002D0A0000}"/>
    <cellStyle name="Title" xfId="2564" xr:uid="{00000000-0005-0000-0000-00002E0A0000}"/>
    <cellStyle name="Título 1 2" xfId="2567" xr:uid="{00000000-0005-0000-0000-00002F0A0000}"/>
    <cellStyle name="Título 2 2" xfId="2568" xr:uid="{00000000-0005-0000-0000-0000300A0000}"/>
    <cellStyle name="Título 3 2" xfId="2569" xr:uid="{00000000-0005-0000-0000-0000310A0000}"/>
    <cellStyle name="Título 4 2" xfId="2570" xr:uid="{00000000-0005-0000-0000-0000320A0000}"/>
    <cellStyle name="Título 5" xfId="2571" xr:uid="{00000000-0005-0000-0000-0000330A0000}"/>
    <cellStyle name="Total 2" xfId="2565" xr:uid="{00000000-0005-0000-0000-0000340A0000}"/>
    <cellStyle name="Total 3" xfId="2566" xr:uid="{00000000-0005-0000-0000-0000350A0000}"/>
    <cellStyle name="Vírgula" xfId="1" builtinId="3"/>
    <cellStyle name="Vírgula 2" xfId="2572" xr:uid="{00000000-0005-0000-0000-0000360A0000}"/>
    <cellStyle name="Vírgula 2 2" xfId="2573" xr:uid="{00000000-0005-0000-0000-0000370A0000}"/>
    <cellStyle name="Vírgula 2 2 2" xfId="2608" xr:uid="{00000000-0005-0000-0000-0000380A0000}"/>
    <cellStyle name="Vírgula 2 2 2 2" xfId="2666" xr:uid="{00000000-0005-0000-0000-0000420A0000}"/>
    <cellStyle name="Vírgula 2 3" xfId="2609" xr:uid="{00000000-0005-0000-0000-0000390A0000}"/>
    <cellStyle name="Vírgula 2 3 2" xfId="2667" xr:uid="{00000000-0005-0000-0000-0000430A0000}"/>
    <cellStyle name="Vírgula 3" xfId="2574" xr:uid="{00000000-0005-0000-0000-00003A0A0000}"/>
    <cellStyle name="Vírgula 3 2" xfId="2610" xr:uid="{00000000-0005-0000-0000-00003B0A0000}"/>
    <cellStyle name="Vírgula 3 2 2" xfId="2611" xr:uid="{00000000-0005-0000-0000-00003C0A0000}"/>
    <cellStyle name="Vírgula 3 2 2 2" xfId="2669" xr:uid="{00000000-0005-0000-0000-0000460A0000}"/>
    <cellStyle name="Vírgula 3 2 3" xfId="2668" xr:uid="{00000000-0005-0000-0000-0000450A0000}"/>
    <cellStyle name="Vírgula 3 3" xfId="2612" xr:uid="{00000000-0005-0000-0000-00003D0A0000}"/>
    <cellStyle name="Vírgula 3 3 2" xfId="2670" xr:uid="{00000000-0005-0000-0000-0000470A0000}"/>
    <cellStyle name="Vírgula 4" xfId="2613" xr:uid="{00000000-0005-0000-0000-00003E0A0000}"/>
    <cellStyle name="Vírgula 4 2" xfId="2614" xr:uid="{00000000-0005-0000-0000-00003F0A0000}"/>
    <cellStyle name="Vírgula 4 2 2" xfId="2672" xr:uid="{00000000-0005-0000-0000-0000490A0000}"/>
    <cellStyle name="Vírgula 4 3" xfId="2671" xr:uid="{00000000-0005-0000-0000-0000480A0000}"/>
    <cellStyle name="Vírgula 5" xfId="2615" xr:uid="{00000000-0005-0000-0000-0000400A0000}"/>
    <cellStyle name="Vírgula 5 2" xfId="2673" xr:uid="{00000000-0005-0000-0000-00004A0A0000}"/>
    <cellStyle name="Vírgula 6" xfId="2616" xr:uid="{00000000-0005-0000-0000-0000410A0000}"/>
    <cellStyle name="Vírgula 6 2" xfId="2674" xr:uid="{00000000-0005-0000-0000-00004B0A0000}"/>
    <cellStyle name="Warning Text" xfId="2575" xr:uid="{00000000-0005-0000-0000-0000420A0000}"/>
  </cellStyles>
  <dxfs count="36">
    <dxf>
      <font>
        <color rgb="FFC3D69B"/>
      </font>
      <fill>
        <patternFill>
          <bgColor rgb="FFC3D69B"/>
        </patternFill>
      </fill>
    </dxf>
    <dxf>
      <font>
        <color rgb="FFC3D69B"/>
      </font>
      <fill>
        <patternFill>
          <bgColor rgb="FFC3D69B"/>
        </patternFill>
      </fill>
    </dxf>
    <dxf>
      <font>
        <color rgb="FFC3D69B"/>
      </font>
      <fill>
        <patternFill>
          <bgColor rgb="FFC3D69B"/>
        </patternFill>
      </fill>
    </dxf>
    <dxf>
      <font>
        <color rgb="FFC3D69B"/>
      </font>
      <fill>
        <patternFill>
          <bgColor rgb="FFC3D69B"/>
        </patternFill>
      </fill>
    </dxf>
    <dxf>
      <font>
        <color rgb="FFC3D69B"/>
      </font>
      <fill>
        <patternFill>
          <bgColor rgb="FFC3D69B"/>
        </patternFill>
      </fill>
    </dxf>
    <dxf>
      <font>
        <color rgb="FFC3D69B"/>
      </font>
      <fill>
        <patternFill>
          <bgColor rgb="FFC3D69B"/>
        </patternFill>
      </fill>
    </dxf>
    <dxf>
      <font>
        <color rgb="FFC3D69B"/>
      </font>
      <fill>
        <patternFill>
          <bgColor rgb="FFC3D69B"/>
        </patternFill>
      </fill>
    </dxf>
    <dxf>
      <font>
        <color rgb="FFC3D69B"/>
      </font>
      <fill>
        <patternFill>
          <bgColor rgb="FFC3D69B"/>
        </patternFill>
      </fill>
    </dxf>
    <dxf>
      <font>
        <color rgb="FFC3D69B"/>
      </font>
      <fill>
        <patternFill>
          <bgColor rgb="FFC3D69B"/>
        </patternFill>
      </fill>
    </dxf>
    <dxf>
      <font>
        <color rgb="FFC3D69B"/>
      </font>
      <fill>
        <patternFill>
          <bgColor rgb="FFC3D69B"/>
        </patternFill>
      </fill>
    </dxf>
    <dxf>
      <font>
        <color rgb="FFC3D69B"/>
      </font>
      <fill>
        <patternFill>
          <bgColor rgb="FFC3D69B"/>
        </patternFill>
      </fill>
    </dxf>
    <dxf>
      <font>
        <color rgb="FFC3D69B"/>
      </font>
      <fill>
        <patternFill>
          <bgColor rgb="FFC3D69B"/>
        </patternFill>
      </fill>
    </dxf>
    <dxf>
      <font>
        <color rgb="FFC3D69B"/>
      </font>
      <fill>
        <patternFill>
          <bgColor rgb="FFC3D69B"/>
        </patternFill>
      </fill>
    </dxf>
    <dxf>
      <font>
        <color rgb="FFC3D69B"/>
      </font>
      <fill>
        <patternFill>
          <bgColor rgb="FFC3D69B"/>
        </patternFill>
      </fill>
    </dxf>
    <dxf>
      <font>
        <color rgb="FFC3D69B"/>
      </font>
      <fill>
        <patternFill>
          <bgColor rgb="FFC3D69B"/>
        </patternFill>
      </fill>
    </dxf>
    <dxf>
      <font>
        <color rgb="FFC3D69B"/>
      </font>
      <fill>
        <patternFill>
          <bgColor rgb="FFC3D69B"/>
        </patternFill>
      </fill>
    </dxf>
    <dxf>
      <font>
        <color rgb="FFC3D69B"/>
      </font>
      <fill>
        <patternFill>
          <bgColor rgb="FFC3D69B"/>
        </patternFill>
      </fill>
    </dxf>
    <dxf>
      <font>
        <color rgb="FFC3D69B"/>
      </font>
      <fill>
        <patternFill>
          <bgColor rgb="FFC3D69B"/>
        </patternFill>
      </fill>
    </dxf>
    <dxf>
      <font>
        <color rgb="FFC3D69B"/>
      </font>
      <fill>
        <patternFill>
          <bgColor rgb="FFC3D69B"/>
        </patternFill>
      </fill>
    </dxf>
    <dxf>
      <font>
        <color rgb="FFC3D69B"/>
      </font>
      <fill>
        <patternFill>
          <bgColor rgb="FFC3D69B"/>
        </patternFill>
      </fill>
    </dxf>
    <dxf>
      <font>
        <color rgb="FFC3D69B"/>
      </font>
      <fill>
        <patternFill>
          <bgColor rgb="FFC3D69B"/>
        </patternFill>
      </fill>
    </dxf>
    <dxf>
      <font>
        <color rgb="FFC3D69B"/>
      </font>
      <fill>
        <patternFill>
          <bgColor rgb="FFC3D69B"/>
        </patternFill>
      </fill>
    </dxf>
    <dxf>
      <font>
        <color rgb="FFC3D69B"/>
      </font>
      <fill>
        <patternFill>
          <bgColor rgb="FFC3D69B"/>
        </patternFill>
      </fill>
    </dxf>
    <dxf>
      <font>
        <color rgb="FFC3D69B"/>
      </font>
      <fill>
        <patternFill>
          <bgColor rgb="FFC3D69B"/>
        </patternFill>
      </fill>
    </dxf>
    <dxf>
      <font>
        <color rgb="FFC3D69B"/>
      </font>
      <fill>
        <patternFill>
          <bgColor rgb="FFC3D69B"/>
        </patternFill>
      </fill>
    </dxf>
    <dxf>
      <font>
        <color rgb="FFC3D69B"/>
      </font>
      <fill>
        <patternFill>
          <bgColor rgb="FFC3D69B"/>
        </patternFill>
      </fill>
    </dxf>
    <dxf>
      <font>
        <color rgb="FFC3D69B"/>
      </font>
      <fill>
        <patternFill>
          <bgColor rgb="FFC3D69B"/>
        </patternFill>
      </fill>
    </dxf>
    <dxf>
      <font>
        <color rgb="FFC3D69B"/>
      </font>
      <fill>
        <patternFill>
          <bgColor rgb="FFC3D69B"/>
        </patternFill>
      </fill>
    </dxf>
    <dxf>
      <font>
        <color rgb="FFC3D69B"/>
      </font>
      <fill>
        <patternFill>
          <bgColor rgb="FFC3D69B"/>
        </patternFill>
      </fill>
    </dxf>
    <dxf>
      <font>
        <color rgb="FFC3D69B"/>
      </font>
      <fill>
        <patternFill>
          <bgColor rgb="FFC3D69B"/>
        </patternFill>
      </fill>
    </dxf>
    <dxf>
      <font>
        <color rgb="FFC3D69B"/>
      </font>
      <fill>
        <patternFill>
          <bgColor rgb="FFC3D69B"/>
        </patternFill>
      </fill>
    </dxf>
    <dxf>
      <font>
        <color rgb="FFC3D69B"/>
      </font>
      <fill>
        <patternFill>
          <bgColor rgb="FFC3D69B"/>
        </patternFill>
      </fill>
    </dxf>
    <dxf>
      <font>
        <color rgb="FFC3D69B"/>
      </font>
      <fill>
        <patternFill>
          <bgColor rgb="FFC3D69B"/>
        </patternFill>
      </fill>
    </dxf>
    <dxf>
      <font>
        <color rgb="FFC3D69B"/>
      </font>
      <fill>
        <patternFill>
          <bgColor rgb="FFC3D69B"/>
        </patternFill>
      </fill>
    </dxf>
    <dxf>
      <font>
        <color rgb="FFC3D69B"/>
      </font>
      <fill>
        <patternFill>
          <bgColor rgb="FFC3D69B"/>
        </patternFill>
      </fill>
    </dxf>
    <dxf>
      <font>
        <color rgb="FFC3D69B"/>
      </font>
      <fill>
        <patternFill>
          <bgColor rgb="FFC3D69B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F2F2F2"/>
      <rgbColor rgb="FFFFFF00"/>
      <rgbColor rgb="FFCCC1DA"/>
      <rgbColor rgb="FF99FFCC"/>
      <rgbColor rgb="FFD7E4BD"/>
      <rgbColor rgb="FF008000"/>
      <rgbColor rgb="FF000080"/>
      <rgbColor rgb="FF808000"/>
      <rgbColor rgb="FF800080"/>
      <rgbColor rgb="FF0070C0"/>
      <rgbColor rgb="FFC0C0C0"/>
      <rgbColor rgb="FF808080"/>
      <rgbColor rgb="FFB4C7DC"/>
      <rgbColor rgb="FF984807"/>
      <rgbColor rgb="FFFFFFCC"/>
      <rgbColor rgb="FFCCFFFF"/>
      <rgbColor rgb="FFC3D69B"/>
      <rgbColor rgb="FFFF8080"/>
      <rgbColor rgb="FF0066CC"/>
      <rgbColor rgb="FFCCCCFF"/>
      <rgbColor rgb="FF000080"/>
      <rgbColor rgb="FFD9D9D9"/>
      <rgbColor rgb="FFFCD5B5"/>
      <rgbColor rgb="FFB9CDE5"/>
      <rgbColor rgb="FF7F7F7F"/>
      <rgbColor rgb="FFEBF1DE"/>
      <rgbColor rgb="FF004789"/>
      <rgbColor rgb="FF0000FF"/>
      <rgbColor rgb="FFB7DEE8"/>
      <rgbColor rgb="FFDBEEF4"/>
      <rgbColor rgb="FFCCFFCC"/>
      <rgbColor rgb="FFFFFF99"/>
      <rgbColor rgb="FF99CCFF"/>
      <rgbColor rgb="FFFF99CC"/>
      <rgbColor rgb="FFCC99FF"/>
      <rgbColor rgb="FFFFCC99"/>
      <rgbColor rgb="FF2A6099"/>
      <rgbColor rgb="FF33CCCC"/>
      <rgbColor rgb="FFC4BD97"/>
      <rgbColor rgb="FFFFCC00"/>
      <rgbColor rgb="FFFF9900"/>
      <rgbColor rgb="FFFF6600"/>
      <rgbColor rgb="FF666666"/>
      <rgbColor rgb="FF969696"/>
      <rgbColor rgb="FF003366"/>
      <rgbColor rgb="FF339966"/>
      <rgbColor rgb="FF01223D"/>
      <rgbColor rgb="FF1F497D"/>
      <rgbColor rgb="FF993300"/>
      <rgbColor rgb="FFFF4B6E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FF00"/>
      <color rgb="FFCCFFFF"/>
      <color rgb="FFFF9979"/>
      <color rgb="FFCCCCFF"/>
      <color rgb="FFFFCCFF"/>
      <color rgb="FF1F49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50</xdr:row>
      <xdr:rowOff>81243</xdr:rowOff>
    </xdr:from>
    <xdr:to>
      <xdr:col>14</xdr:col>
      <xdr:colOff>0</xdr:colOff>
      <xdr:row>51</xdr:row>
      <xdr:rowOff>126067</xdr:rowOff>
    </xdr:to>
    <xdr:sp macro="" textlink="">
      <xdr:nvSpPr>
        <xdr:cNvPr id="2" name="Retângulo 1">
          <a:extLst>
            <a:ext uri="{FF2B5EF4-FFF2-40B4-BE49-F238E27FC236}">
              <a16:creationId xmlns:a16="http://schemas.microsoft.com/office/drawing/2014/main" id="{D4900355-DF3F-4317-9AE4-AD04772DAAD5}"/>
            </a:ext>
          </a:extLst>
        </xdr:cNvPr>
        <xdr:cNvSpPr/>
      </xdr:nvSpPr>
      <xdr:spPr>
        <a:xfrm>
          <a:off x="9401175" y="10453968"/>
          <a:ext cx="0" cy="235324"/>
        </a:xfrm>
        <a:prstGeom prst="rect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200" b="1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AMARELO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roesplan/AppData/Roaming/Microsoft/Excel/Users/Proesplan/AppData/Roaming/Microsoft/Excel/CTR/268%20-%20ETA%20Cordeir&#243;polis/Revis&#227;o%20or&#231;amento/268%20-%20Or&#231;amento%20Civil%20e%20hidromec&#226;nico%20-%20Rev7%20-Tania%20-%20Alter%20Ruben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felicio/Users/Proesplan/AppData/Roaming/Microsoft/Excel/Users/Proesplan/AppData/Roaming/Microsoft/Excel/CTR/268%20-%20ETA%20Cordeir&#243;polis/Revis&#227;o%20or&#231;amento/268%20-%20Or&#231;amento%20Civil%20e%20hidromec&#226;nico%20-%20Rev7%20-Tania%20-%20Alter%20Ruben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4B9B914\268%20-%20Or&#231;amento%20Civil%20e%20hidromec&#226;nico%20-%20Rev7%20-Tania%20-%20Alter%20Rube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ronograma"/>
      <sheetName val="Orçamento Resumo"/>
      <sheetName val="OS - Obras Gerais"/>
      <sheetName val="OSE - Distribuição Geral"/>
      <sheetName val="MEE - Distribuição Geral"/>
      <sheetName val="OSE - Poste de Entrada"/>
      <sheetName val="MEE - Poste de Entrada"/>
      <sheetName val="OS - Caixa do Medidor de Vazão"/>
      <sheetName val="ME - Caixa do medidor de Vazão"/>
      <sheetName val="OS - Estrutura de Entrada"/>
      <sheetName val="ME - Estrutura de Entrada"/>
      <sheetName val="OS - Floculadores "/>
      <sheetName val="ME - Floculadores "/>
      <sheetName val="OS - Decantadores"/>
      <sheetName val="ME - Decantadores"/>
      <sheetName val="OS - Filtros"/>
      <sheetName val="ME - Filtros"/>
      <sheetName val="OSE - Módulo de Tratamento"/>
      <sheetName val="MEE - Módulo de Tratamento"/>
      <sheetName val="OS - Reservatório Pulmão"/>
      <sheetName val="OSE - Res. Pulmão"/>
      <sheetName val="ME - Reservatório - Pulmão"/>
      <sheetName val="MEE - Res. Pulmão"/>
      <sheetName val="OS - EE para processo da ETA"/>
      <sheetName val="ME - EE para processo da ETA"/>
      <sheetName val="OS - Casa de Química"/>
      <sheetName val="OSE - Casa de Química ELE"/>
      <sheetName val="ME - Casa de Química"/>
      <sheetName val="MEE - Casa de Química ELE"/>
      <sheetName val="OS - Casa de Cloração"/>
      <sheetName val="OSE - Casa de Cloração ELE"/>
      <sheetName val="ME - Casa de Cloração"/>
      <sheetName val="MEE - Casa de Cloração ELE"/>
      <sheetName val="OS - Reservatório Elevado"/>
      <sheetName val="OSE - RESE Processos"/>
      <sheetName val="ME - Reservatório Elevado"/>
      <sheetName val="MEE - RESE Processos"/>
      <sheetName val="OS - Poço de Manobra"/>
      <sheetName val="OS - Tanque de Equalização"/>
      <sheetName val="ME - Tanque de Equalização"/>
      <sheetName val="OS - EE de Recirculação"/>
      <sheetName val="OSE - EE de Retorno"/>
      <sheetName val="ME - EE de Recirculação"/>
      <sheetName val="MEE - EE de Recirculação"/>
      <sheetName val="OS - EE de Lodo"/>
      <sheetName val="OSE - EE de Desc. Lodo"/>
      <sheetName val="ME - EE de Lodo"/>
      <sheetName val="MEE - EE de Desc. Lodo"/>
      <sheetName val="OS - Desidratação Mec de Lodo"/>
      <sheetName val="OSE - SDL"/>
      <sheetName val="ME - Desidratação Mec de Lodo"/>
      <sheetName val="MEE - SDL"/>
      <sheetName val="OS - Interligações"/>
      <sheetName val="ME - Interligações"/>
      <sheetName val="OS - EE Lavagem dos Filtros"/>
      <sheetName val="OSE - EELF"/>
      <sheetName val="ME - EE Lavagem dos Filtros"/>
      <sheetName val="MEE - EELF"/>
      <sheetName val="OS - Portaria"/>
      <sheetName val="OSE - Portaria ELE"/>
      <sheetName val="ME - Portaria"/>
      <sheetName val="MEE - Portaria ELE"/>
      <sheetName val="OS - Sala do QDG"/>
      <sheetName val="OSE - Sala de Painéis"/>
      <sheetName val="MEE - Sala de Painéis"/>
      <sheetName val="OS - Rede de Esgoto"/>
      <sheetName val="ME - Rede de esgoto"/>
      <sheetName val="OS - Rede de distribuição"/>
      <sheetName val="ME - Rede de distribuição"/>
      <sheetName val="Q - Obras Gerais"/>
      <sheetName val="Q - Caixa do medidor de vazão"/>
      <sheetName val="Q - Estrutura de Entrada"/>
      <sheetName val="Q - Floculadores "/>
      <sheetName val="Q - Decantadores "/>
      <sheetName val="Q - Filtros "/>
      <sheetName val="Q - Reservatório"/>
      <sheetName val="Q -EE para processo da ETA"/>
      <sheetName val="Q - Casa de Química"/>
      <sheetName val="Q - Casa de Cloração"/>
      <sheetName val="Q - Reservatório Elevado"/>
      <sheetName val="Q - Poço de Manobra"/>
      <sheetName val="Q - Tanque de Equalização"/>
      <sheetName val="Q - EE de Recirculação"/>
      <sheetName val="Q - EE de Lodo"/>
      <sheetName val="Q - Desidratação Mec de Lodo"/>
      <sheetName val="Q - EE Lavagem dos Filtros"/>
      <sheetName val="Q - Interligações"/>
      <sheetName val="Q-interligações-2"/>
      <sheetName val="Q - Portaria"/>
      <sheetName val="Q- Sala do QDG"/>
      <sheetName val="Q - Rede de Esgoto"/>
      <sheetName val="Q - Rede de distribuição"/>
      <sheetName val="C_268-001"/>
      <sheetName val="C_268-004"/>
      <sheetName val="C_2682-005"/>
      <sheetName val="C_268-008"/>
      <sheetName val="C_268-010"/>
      <sheetName val="C_268-013"/>
      <sheetName val="C_268-014"/>
      <sheetName val="C_268-015"/>
      <sheetName val="C_268_016"/>
      <sheetName val="C_268_017"/>
      <sheetName val="C_268_018"/>
      <sheetName val="C_268_019"/>
      <sheetName val="C_268_020"/>
      <sheetName val="C_268_021"/>
      <sheetName val="C_268-022"/>
      <sheetName val="C_268_023"/>
      <sheetName val="C_268-024"/>
      <sheetName val="C_268-025"/>
      <sheetName val="C_268-026"/>
      <sheetName val="C_268-027"/>
      <sheetName val="C_268-028"/>
      <sheetName val="C_268-029"/>
      <sheetName val="C_268-030"/>
      <sheetName val="C_268-031"/>
      <sheetName val="C_268-032"/>
      <sheetName val="C_268-033"/>
      <sheetName val="C_268-034"/>
      <sheetName val="C_268-035"/>
      <sheetName val="C_268-036"/>
      <sheetName val="C_268-037"/>
      <sheetName val="C_268-038"/>
      <sheetName val="E-001"/>
      <sheetName val="E-002"/>
      <sheetName val="E-003"/>
      <sheetName val="E-004"/>
      <sheetName val="E-005"/>
      <sheetName val="E-006"/>
      <sheetName val="E-007"/>
      <sheetName val="E-008"/>
      <sheetName val="E-009"/>
      <sheetName val="E-010"/>
      <sheetName val="E-011"/>
      <sheetName val="E-012"/>
      <sheetName val="E-013"/>
      <sheetName val="E-014"/>
      <sheetName val="E-015"/>
      <sheetName val="E-016"/>
      <sheetName val="E-017"/>
      <sheetName val="E-018"/>
      <sheetName val="E-019"/>
      <sheetName val="E-020"/>
      <sheetName val="E-021"/>
      <sheetName val="E-022"/>
      <sheetName val="E-023"/>
      <sheetName val="E-024"/>
      <sheetName val="E-025"/>
      <sheetName val="E-026"/>
      <sheetName val="E-027"/>
      <sheetName val="E-028"/>
      <sheetName val="E-029"/>
      <sheetName val="E-030"/>
      <sheetName val="E-031"/>
      <sheetName val="E-032"/>
      <sheetName val="E-033"/>
      <sheetName val="E-034"/>
      <sheetName val="E-035"/>
      <sheetName val="E-036"/>
      <sheetName val="E-037"/>
      <sheetName val="E-038"/>
      <sheetName val="E-039"/>
      <sheetName val="E-040"/>
      <sheetName val="Resumo das Cotações - H "/>
      <sheetName val="Resumo das Cotações - E"/>
      <sheetName val="BDI Com"/>
      <sheetName val="BDI Sem"/>
      <sheetName val="Resumo das Composições - E"/>
      <sheetName val="C_268-002"/>
      <sheetName val="C_268-003"/>
      <sheetName val="C_268-009"/>
      <sheetName val="C_268-011"/>
      <sheetName val="C_268-012"/>
      <sheetName val="ALCH-06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>
        <row r="17">
          <cell r="H17">
            <v>6.66</v>
          </cell>
        </row>
      </sheetData>
      <sheetData sheetId="123"/>
      <sheetData sheetId="124"/>
      <sheetData sheetId="125" refreshError="1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 refreshError="1"/>
      <sheetData sheetId="164" refreshError="1"/>
      <sheetData sheetId="165">
        <row r="44">
          <cell r="C44">
            <v>27.58</v>
          </cell>
        </row>
      </sheetData>
      <sheetData sheetId="166" refreshError="1"/>
      <sheetData sheetId="167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ronograma"/>
      <sheetName val="Orçamento Resumo"/>
      <sheetName val="OS - Obras Gerais"/>
      <sheetName val="OSE - Distribuição Geral"/>
      <sheetName val="MEE - Distribuição Geral"/>
      <sheetName val="OSE - Poste de Entrada"/>
      <sheetName val="MEE - Poste de Entrada"/>
      <sheetName val="OS - Caixa do Medidor de Vazão"/>
      <sheetName val="ME - Caixa do medidor de Vazão"/>
      <sheetName val="OS - Estrutura de Entrada"/>
      <sheetName val="ME - Estrutura de Entrada"/>
      <sheetName val="OS - Floculadores "/>
      <sheetName val="ME - Floculadores "/>
      <sheetName val="OS - Decantadores"/>
      <sheetName val="ME - Decantadores"/>
      <sheetName val="OS - Filtros"/>
      <sheetName val="ME - Filtros"/>
      <sheetName val="OSE - Módulo de Tratamento"/>
      <sheetName val="MEE - Módulo de Tratamento"/>
      <sheetName val="OS - Reservatório Pulmão"/>
      <sheetName val="OSE - Res. Pulmão"/>
      <sheetName val="ME - Reservatório - Pulmão"/>
      <sheetName val="MEE - Res. Pulmão"/>
      <sheetName val="OS - EE para processo da ETA"/>
      <sheetName val="ME - EE para processo da ETA"/>
      <sheetName val="OS - Casa de Química"/>
      <sheetName val="OSE - Casa de Química ELE"/>
      <sheetName val="ME - Casa de Química"/>
      <sheetName val="MEE - Casa de Química ELE"/>
      <sheetName val="OS - Casa de Cloração"/>
      <sheetName val="OSE - Casa de Cloração ELE"/>
      <sheetName val="ME - Casa de Cloração"/>
      <sheetName val="MEE - Casa de Cloração ELE"/>
      <sheetName val="OS - Reservatório Elevado"/>
      <sheetName val="OSE - RESE Processos"/>
      <sheetName val="ME - Reservatório Elevado"/>
      <sheetName val="MEE - RESE Processos"/>
      <sheetName val="OS - Poço de Manobra"/>
      <sheetName val="OS - Tanque de Equalização"/>
      <sheetName val="ME - Tanque de Equalização"/>
      <sheetName val="OS - EE de Recirculação"/>
      <sheetName val="OSE - EE de Retorno"/>
      <sheetName val="ME - EE de Recirculação"/>
      <sheetName val="MEE - EE de Recirculação"/>
      <sheetName val="OS - EE de Lodo"/>
      <sheetName val="OSE - EE de Desc. Lodo"/>
      <sheetName val="ME - EE de Lodo"/>
      <sheetName val="MEE - EE de Desc. Lodo"/>
      <sheetName val="OS - Desidratação Mec de Lodo"/>
      <sheetName val="OSE - SDL"/>
      <sheetName val="ME - Desidratação Mec de Lodo"/>
      <sheetName val="MEE - SDL"/>
      <sheetName val="OS - Interligações"/>
      <sheetName val="ME - Interligações"/>
      <sheetName val="OS - EE Lavagem dos Filtros"/>
      <sheetName val="OSE - EELF"/>
      <sheetName val="ME - EE Lavagem dos Filtros"/>
      <sheetName val="MEE - EELF"/>
      <sheetName val="OS - Portaria"/>
      <sheetName val="OSE - Portaria ELE"/>
      <sheetName val="ME - Portaria"/>
      <sheetName val="MEE - Portaria ELE"/>
      <sheetName val="OS - Sala do QDG"/>
      <sheetName val="OSE - Sala de Painéis"/>
      <sheetName val="MEE - Sala de Painéis"/>
      <sheetName val="OS - Rede de Esgoto"/>
      <sheetName val="ME - Rede de esgoto"/>
      <sheetName val="OS - Rede de distribuição"/>
      <sheetName val="ME - Rede de distribuição"/>
      <sheetName val="Q - Obras Gerais"/>
      <sheetName val="Q - Caixa do medidor de vazão"/>
      <sheetName val="Q - Estrutura de Entrada"/>
      <sheetName val="Q - Floculadores "/>
      <sheetName val="Q - Decantadores "/>
      <sheetName val="Q - Filtros "/>
      <sheetName val="Q - Reservatório"/>
      <sheetName val="Q -EE para processo da ETA"/>
      <sheetName val="Q - Casa de Química"/>
      <sheetName val="Q - Casa de Cloração"/>
      <sheetName val="Q - Reservatório Elevado"/>
      <sheetName val="Q - Poço de Manobra"/>
      <sheetName val="Q - Tanque de Equalização"/>
      <sheetName val="Q - EE de Recirculação"/>
      <sheetName val="Q - EE de Lodo"/>
      <sheetName val="Q - Desidratação Mec de Lodo"/>
      <sheetName val="Q - EE Lavagem dos Filtros"/>
      <sheetName val="Q - Interligações"/>
      <sheetName val="Q-interligações-2"/>
      <sheetName val="Q - Portaria"/>
      <sheetName val="Q- Sala do QDG"/>
      <sheetName val="Q - Rede de Esgoto"/>
      <sheetName val="Q - Rede de distribuição"/>
      <sheetName val="C_268-001"/>
      <sheetName val="C_268-004"/>
      <sheetName val="C_2682-005"/>
      <sheetName val="C_268-008"/>
      <sheetName val="C_268-010"/>
      <sheetName val="C_268-013"/>
      <sheetName val="C_268-014"/>
      <sheetName val="C_268-015"/>
      <sheetName val="C_268_016"/>
      <sheetName val="C_268_017"/>
      <sheetName val="C_268_018"/>
      <sheetName val="C_268_019"/>
      <sheetName val="C_268_020"/>
      <sheetName val="C_268_021"/>
      <sheetName val="C_268-022"/>
      <sheetName val="C_268_023"/>
      <sheetName val="C_268-024"/>
      <sheetName val="C_268-025"/>
      <sheetName val="C_268-026"/>
      <sheetName val="C_268-027"/>
      <sheetName val="C_268-028"/>
      <sheetName val="C_268-029"/>
      <sheetName val="C_268-030"/>
      <sheetName val="C_268-031"/>
      <sheetName val="C_268-032"/>
      <sheetName val="C_268-033"/>
      <sheetName val="C_268-034"/>
      <sheetName val="C_268-035"/>
      <sheetName val="C_268-036"/>
      <sheetName val="C_268-037"/>
      <sheetName val="C_268-038"/>
      <sheetName val="E-001"/>
      <sheetName val="E-002"/>
      <sheetName val="E-003"/>
      <sheetName val="E-004"/>
      <sheetName val="E-005"/>
      <sheetName val="E-006"/>
      <sheetName val="E-007"/>
      <sheetName val="E-008"/>
      <sheetName val="E-009"/>
      <sheetName val="E-010"/>
      <sheetName val="E-011"/>
      <sheetName val="E-012"/>
      <sheetName val="E-013"/>
      <sheetName val="E-014"/>
      <sheetName val="E-015"/>
      <sheetName val="E-016"/>
      <sheetName val="E-017"/>
      <sheetName val="E-018"/>
      <sheetName val="E-019"/>
      <sheetName val="E-020"/>
      <sheetName val="E-021"/>
      <sheetName val="E-022"/>
      <sheetName val="E-023"/>
      <sheetName val="E-024"/>
      <sheetName val="E-025"/>
      <sheetName val="E-026"/>
      <sheetName val="E-027"/>
      <sheetName val="E-028"/>
      <sheetName val="E-029"/>
      <sheetName val="E-030"/>
      <sheetName val="E-031"/>
      <sheetName val="E-032"/>
      <sheetName val="E-033"/>
      <sheetName val="E-034"/>
      <sheetName val="E-035"/>
      <sheetName val="E-036"/>
      <sheetName val="E-037"/>
      <sheetName val="E-038"/>
      <sheetName val="E-039"/>
      <sheetName val="E-040"/>
      <sheetName val="Resumo das Cotações - H "/>
      <sheetName val="Resumo das Cotações - E"/>
      <sheetName val="BDI Com"/>
      <sheetName val="BDI Sem"/>
      <sheetName val="Resumo das Composições - E"/>
      <sheetName val="C_268-002"/>
      <sheetName val="C_268-003"/>
      <sheetName val="C_268-009"/>
      <sheetName val="C_268-011"/>
      <sheetName val="C_268-012"/>
      <sheetName val="ALCH-06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ronograma"/>
      <sheetName val="Orçamento Resumo"/>
      <sheetName val="OS - Obras Gerais"/>
      <sheetName val="OSE - Distribuição Geral"/>
      <sheetName val="MEE - Distribuição Geral"/>
      <sheetName val="OSE - Poste de Entrada"/>
      <sheetName val="MEE - Poste de Entrada"/>
      <sheetName val="OS - Caixa do Medidor de Vazão"/>
      <sheetName val="ME - Caixa do medidor de Vazão"/>
      <sheetName val="OS - Estrutura de Entrada"/>
      <sheetName val="ME - Estrutura de Entrada"/>
      <sheetName val="OS - Floculadores "/>
      <sheetName val="ME - Floculadores "/>
      <sheetName val="OS - Decantadores"/>
      <sheetName val="ME - Decantadores"/>
      <sheetName val="OS - Filtros"/>
      <sheetName val="ME - Filtros"/>
      <sheetName val="OSE - Módulo de Tratamento"/>
      <sheetName val="MEE - Módulo de Tratamento"/>
      <sheetName val="OS - Reservatório Pulmão"/>
      <sheetName val="OSE - Res. Pulmão"/>
      <sheetName val="ME - Reservatório - Pulmão"/>
      <sheetName val="MEE - Res. Pulmão"/>
      <sheetName val="OS - EE para processo da ETA"/>
      <sheetName val="ME - EE para processo da ETA"/>
      <sheetName val="OS - Casa de Química"/>
      <sheetName val="OSE - Casa de Química ELE"/>
      <sheetName val="ME - Casa de Química"/>
      <sheetName val="MEE - Casa de Química ELE"/>
      <sheetName val="OS - Casa de Cloração"/>
      <sheetName val="OSE - Casa de Cloração ELE"/>
      <sheetName val="ME - Casa de Cloração"/>
      <sheetName val="MEE - Casa de Cloração ELE"/>
      <sheetName val="OS - Reservatório Elevado"/>
      <sheetName val="OSE - RESE Processos"/>
      <sheetName val="ME - Reservatório Elevado"/>
      <sheetName val="MEE - RESE Processos"/>
      <sheetName val="OS - Poço de Manobra"/>
      <sheetName val="OS - Tanque de Equalização"/>
      <sheetName val="ME - Tanque de Equalização"/>
      <sheetName val="OS - EE de Recirculação"/>
      <sheetName val="OSE - EE de Retorno"/>
      <sheetName val="ME - EE de Recirculação"/>
      <sheetName val="MEE - EE de Recirculação"/>
      <sheetName val="OS - EE de Lodo"/>
      <sheetName val="OSE - EE de Desc. Lodo"/>
      <sheetName val="ME - EE de Lodo"/>
      <sheetName val="MEE - EE de Desc. Lodo"/>
      <sheetName val="OS - Desidratação Mec de Lodo"/>
      <sheetName val="OSE - SDL"/>
      <sheetName val="ME - Desidratação Mec de Lodo"/>
      <sheetName val="MEE - SDL"/>
      <sheetName val="OS - Interligações"/>
      <sheetName val="ME - Interligações"/>
      <sheetName val="OS - EE Lavagem dos Filtros"/>
      <sheetName val="OSE - EELF"/>
      <sheetName val="ME - EE Lavagem dos Filtros"/>
      <sheetName val="MEE - EELF"/>
      <sheetName val="OS - Portaria"/>
      <sheetName val="OSE - Portaria ELE"/>
      <sheetName val="ME - Portaria"/>
      <sheetName val="MEE - Portaria ELE"/>
      <sheetName val="OS - Sala do QDG"/>
      <sheetName val="OSE - Sala de Painéis"/>
      <sheetName val="MEE - Sala de Painéis"/>
      <sheetName val="OS - Rede de Esgoto"/>
      <sheetName val="ME - Rede de esgoto"/>
      <sheetName val="OS - Rede de distribuição"/>
      <sheetName val="ME - Rede de distribuição"/>
      <sheetName val="Q - Obras Gerais"/>
      <sheetName val="Q - Caixa do medidor de vazão"/>
      <sheetName val="Q - Estrutura de Entrada"/>
      <sheetName val="Q - Floculadores "/>
      <sheetName val="Q - Decantadores "/>
      <sheetName val="Q - Filtros "/>
      <sheetName val="Q - Reservatório"/>
      <sheetName val="Q -EE para processo da ETA"/>
      <sheetName val="Q - Casa de Química"/>
      <sheetName val="Q - Casa de Cloração"/>
      <sheetName val="Q - Reservatório Elevado"/>
      <sheetName val="Q - Poço de Manobra"/>
      <sheetName val="Q - Tanque de Equalização"/>
      <sheetName val="Q - EE de Recirculação"/>
      <sheetName val="Q - EE de Lodo"/>
      <sheetName val="Q - Desidratação Mec de Lodo"/>
      <sheetName val="Q - EE Lavagem dos Filtros"/>
      <sheetName val="Q - Interligações"/>
      <sheetName val="Q-interligações-2"/>
      <sheetName val="Q - Portaria"/>
      <sheetName val="Q- Sala do QDG"/>
      <sheetName val="Q - Rede de Esgoto"/>
      <sheetName val="Q - Rede de distribuição"/>
      <sheetName val="C_268-001"/>
      <sheetName val="C_268-004"/>
      <sheetName val="C_2682-005"/>
      <sheetName val="C_268-008"/>
      <sheetName val="C_268-010"/>
      <sheetName val="C_268-013"/>
      <sheetName val="C_268-014"/>
      <sheetName val="C_268-015"/>
      <sheetName val="C_268_016"/>
      <sheetName val="C_268_017"/>
      <sheetName val="C_268_018"/>
      <sheetName val="C_268_019"/>
      <sheetName val="C_268_020"/>
      <sheetName val="C_268_021"/>
      <sheetName val="C_268-022"/>
      <sheetName val="C_268_023"/>
      <sheetName val="C_268-024"/>
      <sheetName val="C_268-025"/>
      <sheetName val="C_268-026"/>
      <sheetName val="C_268-027"/>
      <sheetName val="C_268-028"/>
      <sheetName val="C_268-029"/>
      <sheetName val="C_268-030"/>
      <sheetName val="C_268-031"/>
      <sheetName val="C_268-032"/>
      <sheetName val="C_268-033"/>
      <sheetName val="C_268-034"/>
      <sheetName val="C_268-035"/>
      <sheetName val="C_268-036"/>
      <sheetName val="C_268-037"/>
      <sheetName val="C_268-038"/>
      <sheetName val="E-001"/>
      <sheetName val="E-002"/>
      <sheetName val="E-003"/>
      <sheetName val="E-004"/>
      <sheetName val="E-005"/>
      <sheetName val="E-006"/>
      <sheetName val="E-007"/>
      <sheetName val="E-008"/>
      <sheetName val="E-009"/>
      <sheetName val="E-010"/>
      <sheetName val="E-011"/>
      <sheetName val="E-012"/>
      <sheetName val="E-013"/>
      <sheetName val="E-014"/>
      <sheetName val="E-015"/>
      <sheetName val="E-016"/>
      <sheetName val="E-017"/>
      <sheetName val="E-018"/>
      <sheetName val="E-019"/>
      <sheetName val="E-020"/>
      <sheetName val="E-021"/>
      <sheetName val="E-022"/>
      <sheetName val="E-023"/>
      <sheetName val="E-024"/>
      <sheetName val="E-025"/>
      <sheetName val="E-026"/>
      <sheetName val="E-027"/>
      <sheetName val="E-028"/>
      <sheetName val="E-029"/>
      <sheetName val="E-030"/>
      <sheetName val="E-031"/>
      <sheetName val="E-032"/>
      <sheetName val="E-033"/>
      <sheetName val="E-034"/>
      <sheetName val="E-035"/>
      <sheetName val="E-036"/>
      <sheetName val="E-037"/>
      <sheetName val="E-038"/>
      <sheetName val="E-039"/>
      <sheetName val="E-040"/>
      <sheetName val="Resumo das Cotações - H "/>
      <sheetName val="Resumo das Cotações - E"/>
      <sheetName val="BDI Com"/>
      <sheetName val="BDI Sem"/>
      <sheetName val="Resumo das Composições - E"/>
      <sheetName val="C_268-002"/>
      <sheetName val="C_268-003"/>
      <sheetName val="C_268-009"/>
      <sheetName val="C_268-011"/>
      <sheetName val="C_268-012"/>
      <sheetName val="ALCH-06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>
        <row r="17">
          <cell r="H17">
            <v>6.66</v>
          </cell>
        </row>
      </sheetData>
      <sheetData sheetId="123"/>
      <sheetData sheetId="124"/>
      <sheetData sheetId="125" refreshError="1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 refreshError="1"/>
      <sheetData sheetId="164" refreshError="1"/>
      <sheetData sheetId="165">
        <row r="44">
          <cell r="C44">
            <v>27.58</v>
          </cell>
        </row>
      </sheetData>
      <sheetData sheetId="166" refreshError="1"/>
      <sheetData sheetId="167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2.bin"/><Relationship Id="rId4" Type="http://schemas.openxmlformats.org/officeDocument/2006/relationships/comments" Target="../comments3.x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4.bin"/><Relationship Id="rId4" Type="http://schemas.openxmlformats.org/officeDocument/2006/relationships/comments" Target="../comments4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1.vml"/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17.bin"/><Relationship Id="rId4" Type="http://schemas.openxmlformats.org/officeDocument/2006/relationships/comments" Target="../comments5.xm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5.vml"/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0.bin"/><Relationship Id="rId4" Type="http://schemas.openxmlformats.org/officeDocument/2006/relationships/comments" Target="../comments6.xml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2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B666FF-8CC0-4A08-8D54-607395BE7D3E}">
  <sheetPr codeName="Planilha1"/>
  <dimension ref="A1:N77"/>
  <sheetViews>
    <sheetView tabSelected="1" zoomScaleNormal="100" workbookViewId="0">
      <selection activeCell="A2" sqref="A2:N10"/>
    </sheetView>
  </sheetViews>
  <sheetFormatPr defaultColWidth="9.140625" defaultRowHeight="15" customHeight="1" zeroHeight="1"/>
  <cols>
    <col min="1" max="13" width="9.140625" style="399"/>
    <col min="14" max="14" width="22.140625" style="399" customWidth="1"/>
    <col min="15" max="15" width="9.5703125" style="400" customWidth="1"/>
    <col min="16" max="16383" width="9.140625" style="400"/>
    <col min="16384" max="16384" width="1.42578125" style="400" customWidth="1"/>
  </cols>
  <sheetData>
    <row r="1" spans="1:14" ht="54" customHeight="1">
      <c r="A1" s="405" t="s">
        <v>307</v>
      </c>
      <c r="B1" s="405"/>
      <c r="C1" s="405"/>
      <c r="D1" s="405"/>
      <c r="E1" s="405"/>
      <c r="F1" s="405"/>
      <c r="G1" s="405"/>
      <c r="H1" s="405"/>
      <c r="I1" s="405"/>
      <c r="J1" s="405"/>
      <c r="K1" s="405"/>
      <c r="L1" s="405"/>
      <c r="M1" s="405"/>
      <c r="N1" s="405"/>
    </row>
    <row r="2" spans="1:14" ht="42.75" customHeight="1">
      <c r="A2" s="406" t="s">
        <v>325</v>
      </c>
      <c r="B2" s="407"/>
      <c r="C2" s="407"/>
      <c r="D2" s="407"/>
      <c r="E2" s="407"/>
      <c r="F2" s="407"/>
      <c r="G2" s="407"/>
      <c r="H2" s="407"/>
      <c r="I2" s="407"/>
      <c r="J2" s="407"/>
      <c r="K2" s="407"/>
      <c r="L2" s="407"/>
      <c r="M2" s="407"/>
      <c r="N2" s="408"/>
    </row>
    <row r="3" spans="1:14">
      <c r="A3" s="409"/>
      <c r="B3" s="410"/>
      <c r="C3" s="410"/>
      <c r="D3" s="410"/>
      <c r="E3" s="410"/>
      <c r="F3" s="410"/>
      <c r="G3" s="410"/>
      <c r="H3" s="410"/>
      <c r="I3" s="410"/>
      <c r="J3" s="410"/>
      <c r="K3" s="410"/>
      <c r="L3" s="410"/>
      <c r="M3" s="410"/>
      <c r="N3" s="411"/>
    </row>
    <row r="4" spans="1:14">
      <c r="A4" s="409"/>
      <c r="B4" s="410"/>
      <c r="C4" s="410"/>
      <c r="D4" s="410"/>
      <c r="E4" s="410"/>
      <c r="F4" s="410"/>
      <c r="G4" s="410"/>
      <c r="H4" s="410"/>
      <c r="I4" s="410"/>
      <c r="J4" s="410"/>
      <c r="K4" s="410"/>
      <c r="L4" s="410"/>
      <c r="M4" s="410"/>
      <c r="N4" s="411"/>
    </row>
    <row r="5" spans="1:14">
      <c r="A5" s="409"/>
      <c r="B5" s="410"/>
      <c r="C5" s="410"/>
      <c r="D5" s="410"/>
      <c r="E5" s="410"/>
      <c r="F5" s="410"/>
      <c r="G5" s="410"/>
      <c r="H5" s="410"/>
      <c r="I5" s="410"/>
      <c r="J5" s="410"/>
      <c r="K5" s="410"/>
      <c r="L5" s="410"/>
      <c r="M5" s="410"/>
      <c r="N5" s="411"/>
    </row>
    <row r="6" spans="1:14">
      <c r="A6" s="409"/>
      <c r="B6" s="410"/>
      <c r="C6" s="410"/>
      <c r="D6" s="410"/>
      <c r="E6" s="410"/>
      <c r="F6" s="410"/>
      <c r="G6" s="410"/>
      <c r="H6" s="410"/>
      <c r="I6" s="410"/>
      <c r="J6" s="410"/>
      <c r="K6" s="410"/>
      <c r="L6" s="410"/>
      <c r="M6" s="410"/>
      <c r="N6" s="411"/>
    </row>
    <row r="7" spans="1:14">
      <c r="A7" s="409"/>
      <c r="B7" s="410"/>
      <c r="C7" s="410"/>
      <c r="D7" s="410"/>
      <c r="E7" s="410"/>
      <c r="F7" s="410"/>
      <c r="G7" s="410"/>
      <c r="H7" s="410"/>
      <c r="I7" s="410"/>
      <c r="J7" s="410"/>
      <c r="K7" s="410"/>
      <c r="L7" s="410"/>
      <c r="M7" s="410"/>
      <c r="N7" s="411"/>
    </row>
    <row r="8" spans="1:14">
      <c r="A8" s="409"/>
      <c r="B8" s="410"/>
      <c r="C8" s="410"/>
      <c r="D8" s="410"/>
      <c r="E8" s="410"/>
      <c r="F8" s="410"/>
      <c r="G8" s="410"/>
      <c r="H8" s="410"/>
      <c r="I8" s="410"/>
      <c r="J8" s="410"/>
      <c r="K8" s="410"/>
      <c r="L8" s="410"/>
      <c r="M8" s="410"/>
      <c r="N8" s="411"/>
    </row>
    <row r="9" spans="1:14">
      <c r="A9" s="409"/>
      <c r="B9" s="410"/>
      <c r="C9" s="410"/>
      <c r="D9" s="410"/>
      <c r="E9" s="410"/>
      <c r="F9" s="410"/>
      <c r="G9" s="410"/>
      <c r="H9" s="410"/>
      <c r="I9" s="410"/>
      <c r="J9" s="410"/>
      <c r="K9" s="410"/>
      <c r="L9" s="410"/>
      <c r="M9" s="410"/>
      <c r="N9" s="411"/>
    </row>
    <row r="10" spans="1:14">
      <c r="A10" s="409"/>
      <c r="B10" s="410"/>
      <c r="C10" s="410"/>
      <c r="D10" s="410"/>
      <c r="E10" s="410"/>
      <c r="F10" s="410"/>
      <c r="G10" s="410"/>
      <c r="H10" s="410"/>
      <c r="I10" s="410"/>
      <c r="J10" s="410"/>
      <c r="K10" s="410"/>
      <c r="L10" s="410"/>
      <c r="M10" s="410"/>
      <c r="N10" s="411"/>
    </row>
    <row r="11" spans="1:14">
      <c r="A11" s="406" t="s">
        <v>327</v>
      </c>
      <c r="B11" s="407"/>
      <c r="C11" s="407"/>
      <c r="D11" s="407"/>
      <c r="E11" s="407"/>
      <c r="F11" s="407"/>
      <c r="G11" s="407"/>
      <c r="H11" s="407"/>
      <c r="I11" s="407"/>
      <c r="J11" s="407"/>
      <c r="K11" s="407"/>
      <c r="L11" s="407"/>
      <c r="M11" s="407"/>
      <c r="N11" s="408"/>
    </row>
    <row r="12" spans="1:14">
      <c r="A12" s="409"/>
      <c r="B12" s="410"/>
      <c r="C12" s="410"/>
      <c r="D12" s="410"/>
      <c r="E12" s="410"/>
      <c r="F12" s="410"/>
      <c r="G12" s="410"/>
      <c r="H12" s="410"/>
      <c r="I12" s="410"/>
      <c r="J12" s="410"/>
      <c r="K12" s="410"/>
      <c r="L12" s="410"/>
      <c r="M12" s="410"/>
      <c r="N12" s="411"/>
    </row>
    <row r="13" spans="1:14">
      <c r="A13" s="409"/>
      <c r="B13" s="410"/>
      <c r="C13" s="410"/>
      <c r="D13" s="410"/>
      <c r="E13" s="410"/>
      <c r="F13" s="410"/>
      <c r="G13" s="410"/>
      <c r="H13" s="410"/>
      <c r="I13" s="410"/>
      <c r="J13" s="410"/>
      <c r="K13" s="410"/>
      <c r="L13" s="410"/>
      <c r="M13" s="410"/>
      <c r="N13" s="411"/>
    </row>
    <row r="14" spans="1:14">
      <c r="A14" s="409"/>
      <c r="B14" s="410"/>
      <c r="C14" s="410"/>
      <c r="D14" s="410"/>
      <c r="E14" s="410"/>
      <c r="F14" s="410"/>
      <c r="G14" s="410"/>
      <c r="H14" s="410"/>
      <c r="I14" s="410"/>
      <c r="J14" s="410"/>
      <c r="K14" s="410"/>
      <c r="L14" s="410"/>
      <c r="M14" s="410"/>
      <c r="N14" s="411"/>
    </row>
    <row r="15" spans="1:14">
      <c r="A15" s="409"/>
      <c r="B15" s="410"/>
      <c r="C15" s="410"/>
      <c r="D15" s="410"/>
      <c r="E15" s="410"/>
      <c r="F15" s="410"/>
      <c r="G15" s="410"/>
      <c r="H15" s="410"/>
      <c r="I15" s="410"/>
      <c r="J15" s="410"/>
      <c r="K15" s="410"/>
      <c r="L15" s="410"/>
      <c r="M15" s="410"/>
      <c r="N15" s="411"/>
    </row>
    <row r="16" spans="1:14">
      <c r="A16" s="409"/>
      <c r="B16" s="410"/>
      <c r="C16" s="410"/>
      <c r="D16" s="410"/>
      <c r="E16" s="410"/>
      <c r="F16" s="410"/>
      <c r="G16" s="410"/>
      <c r="H16" s="410"/>
      <c r="I16" s="410"/>
      <c r="J16" s="410"/>
      <c r="K16" s="410"/>
      <c r="L16" s="410"/>
      <c r="M16" s="410"/>
      <c r="N16" s="411"/>
    </row>
    <row r="17" spans="1:14">
      <c r="A17" s="409"/>
      <c r="B17" s="410"/>
      <c r="C17" s="410"/>
      <c r="D17" s="410"/>
      <c r="E17" s="410"/>
      <c r="F17" s="410"/>
      <c r="G17" s="410"/>
      <c r="H17" s="410"/>
      <c r="I17" s="410"/>
      <c r="J17" s="410"/>
      <c r="K17" s="410"/>
      <c r="L17" s="410"/>
      <c r="M17" s="410"/>
      <c r="N17" s="411"/>
    </row>
    <row r="18" spans="1:14">
      <c r="A18" s="409"/>
      <c r="B18" s="410"/>
      <c r="C18" s="410"/>
      <c r="D18" s="410"/>
      <c r="E18" s="410"/>
      <c r="F18" s="410"/>
      <c r="G18" s="410"/>
      <c r="H18" s="410"/>
      <c r="I18" s="410"/>
      <c r="J18" s="410"/>
      <c r="K18" s="410"/>
      <c r="L18" s="410"/>
      <c r="M18" s="410"/>
      <c r="N18" s="411"/>
    </row>
    <row r="19" spans="1:14">
      <c r="A19" s="409"/>
      <c r="B19" s="410"/>
      <c r="C19" s="410"/>
      <c r="D19" s="410"/>
      <c r="E19" s="410"/>
      <c r="F19" s="410"/>
      <c r="G19" s="410"/>
      <c r="H19" s="410"/>
      <c r="I19" s="410"/>
      <c r="J19" s="410"/>
      <c r="K19" s="410"/>
      <c r="L19" s="410"/>
      <c r="M19" s="410"/>
      <c r="N19" s="411"/>
    </row>
    <row r="20" spans="1:14">
      <c r="A20" s="409"/>
      <c r="B20" s="410"/>
      <c r="C20" s="410"/>
      <c r="D20" s="410"/>
      <c r="E20" s="410"/>
      <c r="F20" s="410"/>
      <c r="G20" s="410"/>
      <c r="H20" s="410"/>
      <c r="I20" s="410"/>
      <c r="J20" s="410"/>
      <c r="K20" s="410"/>
      <c r="L20" s="410"/>
      <c r="M20" s="410"/>
      <c r="N20" s="411"/>
    </row>
    <row r="21" spans="1:14">
      <c r="A21" s="409"/>
      <c r="B21" s="410"/>
      <c r="C21" s="410"/>
      <c r="D21" s="410"/>
      <c r="E21" s="410"/>
      <c r="F21" s="410"/>
      <c r="G21" s="410"/>
      <c r="H21" s="410"/>
      <c r="I21" s="410"/>
      <c r="J21" s="410"/>
      <c r="K21" s="410"/>
      <c r="L21" s="410"/>
      <c r="M21" s="410"/>
      <c r="N21" s="411"/>
    </row>
    <row r="22" spans="1:14">
      <c r="A22" s="409"/>
      <c r="B22" s="410"/>
      <c r="C22" s="410"/>
      <c r="D22" s="410"/>
      <c r="E22" s="410"/>
      <c r="F22" s="410"/>
      <c r="G22" s="410"/>
      <c r="H22" s="410"/>
      <c r="I22" s="410"/>
      <c r="J22" s="410"/>
      <c r="K22" s="410"/>
      <c r="L22" s="410"/>
      <c r="M22" s="410"/>
      <c r="N22" s="411"/>
    </row>
    <row r="23" spans="1:14">
      <c r="A23" s="409"/>
      <c r="B23" s="410"/>
      <c r="C23" s="410"/>
      <c r="D23" s="410"/>
      <c r="E23" s="410"/>
      <c r="F23" s="410"/>
      <c r="G23" s="410"/>
      <c r="H23" s="410"/>
      <c r="I23" s="410"/>
      <c r="J23" s="410"/>
      <c r="K23" s="410"/>
      <c r="L23" s="410"/>
      <c r="M23" s="410"/>
      <c r="N23" s="411"/>
    </row>
    <row r="24" spans="1:14">
      <c r="A24" s="409"/>
      <c r="B24" s="410"/>
      <c r="C24" s="410"/>
      <c r="D24" s="410"/>
      <c r="E24" s="410"/>
      <c r="F24" s="410"/>
      <c r="G24" s="410"/>
      <c r="H24" s="410"/>
      <c r="I24" s="410"/>
      <c r="J24" s="410"/>
      <c r="K24" s="410"/>
      <c r="L24" s="410"/>
      <c r="M24" s="410"/>
      <c r="N24" s="411"/>
    </row>
    <row r="25" spans="1:14">
      <c r="A25" s="409"/>
      <c r="B25" s="410"/>
      <c r="C25" s="410"/>
      <c r="D25" s="410"/>
      <c r="E25" s="410"/>
      <c r="F25" s="410"/>
      <c r="G25" s="410"/>
      <c r="H25" s="410"/>
      <c r="I25" s="410"/>
      <c r="J25" s="410"/>
      <c r="K25" s="410"/>
      <c r="L25" s="410"/>
      <c r="M25" s="410"/>
      <c r="N25" s="411"/>
    </row>
    <row r="26" spans="1:14">
      <c r="A26" s="409"/>
      <c r="B26" s="410"/>
      <c r="C26" s="410"/>
      <c r="D26" s="410"/>
      <c r="E26" s="410"/>
      <c r="F26" s="410"/>
      <c r="G26" s="410"/>
      <c r="H26" s="410"/>
      <c r="I26" s="410"/>
      <c r="J26" s="410"/>
      <c r="K26" s="410"/>
      <c r="L26" s="410"/>
      <c r="M26" s="410"/>
      <c r="N26" s="411"/>
    </row>
    <row r="27" spans="1:14">
      <c r="A27" s="412" t="s">
        <v>326</v>
      </c>
      <c r="B27" s="413"/>
      <c r="C27" s="413"/>
      <c r="D27" s="413"/>
      <c r="E27" s="413"/>
      <c r="F27" s="413"/>
      <c r="G27" s="413"/>
      <c r="H27" s="413"/>
      <c r="I27" s="413"/>
      <c r="J27" s="413"/>
      <c r="K27" s="413"/>
      <c r="L27" s="413"/>
      <c r="M27" s="413"/>
      <c r="N27" s="414"/>
    </row>
    <row r="28" spans="1:14">
      <c r="A28" s="415"/>
      <c r="B28" s="416"/>
      <c r="C28" s="416"/>
      <c r="D28" s="416"/>
      <c r="E28" s="416"/>
      <c r="F28" s="416"/>
      <c r="G28" s="416"/>
      <c r="H28" s="416"/>
      <c r="I28" s="416"/>
      <c r="J28" s="416"/>
      <c r="K28" s="416"/>
      <c r="L28" s="416"/>
      <c r="M28" s="416"/>
      <c r="N28" s="417"/>
    </row>
    <row r="29" spans="1:14">
      <c r="A29" s="415"/>
      <c r="B29" s="416"/>
      <c r="C29" s="416"/>
      <c r="D29" s="416"/>
      <c r="E29" s="416"/>
      <c r="F29" s="416"/>
      <c r="G29" s="416"/>
      <c r="H29" s="416"/>
      <c r="I29" s="416"/>
      <c r="J29" s="416"/>
      <c r="K29" s="416"/>
      <c r="L29" s="416"/>
      <c r="M29" s="416"/>
      <c r="N29" s="417"/>
    </row>
    <row r="30" spans="1:14">
      <c r="A30" s="415"/>
      <c r="B30" s="416"/>
      <c r="C30" s="416"/>
      <c r="D30" s="416"/>
      <c r="E30" s="416"/>
      <c r="F30" s="416"/>
      <c r="G30" s="416"/>
      <c r="H30" s="416"/>
      <c r="I30" s="416"/>
      <c r="J30" s="416"/>
      <c r="K30" s="416"/>
      <c r="L30" s="416"/>
      <c r="M30" s="416"/>
      <c r="N30" s="417"/>
    </row>
    <row r="31" spans="1:14">
      <c r="A31" s="415"/>
      <c r="B31" s="416"/>
      <c r="C31" s="416"/>
      <c r="D31" s="416"/>
      <c r="E31" s="416"/>
      <c r="F31" s="416"/>
      <c r="G31" s="416"/>
      <c r="H31" s="416"/>
      <c r="I31" s="416"/>
      <c r="J31" s="416"/>
      <c r="K31" s="416"/>
      <c r="L31" s="416"/>
      <c r="M31" s="416"/>
      <c r="N31" s="417"/>
    </row>
    <row r="32" spans="1:14">
      <c r="A32" s="415"/>
      <c r="B32" s="416"/>
      <c r="C32" s="416"/>
      <c r="D32" s="416"/>
      <c r="E32" s="416"/>
      <c r="F32" s="416"/>
      <c r="G32" s="416"/>
      <c r="H32" s="416"/>
      <c r="I32" s="416"/>
      <c r="J32" s="416"/>
      <c r="K32" s="416"/>
      <c r="L32" s="416"/>
      <c r="M32" s="416"/>
      <c r="N32" s="417"/>
    </row>
    <row r="33" spans="1:14">
      <c r="A33" s="415"/>
      <c r="B33" s="416"/>
      <c r="C33" s="416"/>
      <c r="D33" s="416"/>
      <c r="E33" s="416"/>
      <c r="F33" s="416"/>
      <c r="G33" s="416"/>
      <c r="H33" s="416"/>
      <c r="I33" s="416"/>
      <c r="J33" s="416"/>
      <c r="K33" s="416"/>
      <c r="L33" s="416"/>
      <c r="M33" s="416"/>
      <c r="N33" s="417"/>
    </row>
    <row r="34" spans="1:14">
      <c r="A34" s="415"/>
      <c r="B34" s="416"/>
      <c r="C34" s="416"/>
      <c r="D34" s="416"/>
      <c r="E34" s="416"/>
      <c r="F34" s="416"/>
      <c r="G34" s="416"/>
      <c r="H34" s="416"/>
      <c r="I34" s="416"/>
      <c r="J34" s="416"/>
      <c r="K34" s="416"/>
      <c r="L34" s="416"/>
      <c r="M34" s="416"/>
      <c r="N34" s="417"/>
    </row>
    <row r="35" spans="1:14">
      <c r="A35" s="415"/>
      <c r="B35" s="416"/>
      <c r="C35" s="416"/>
      <c r="D35" s="416"/>
      <c r="E35" s="416"/>
      <c r="F35" s="416"/>
      <c r="G35" s="416"/>
      <c r="H35" s="416"/>
      <c r="I35" s="416"/>
      <c r="J35" s="416"/>
      <c r="K35" s="416"/>
      <c r="L35" s="416"/>
      <c r="M35" s="416"/>
      <c r="N35" s="417"/>
    </row>
    <row r="36" spans="1:14">
      <c r="A36" s="415"/>
      <c r="B36" s="416"/>
      <c r="C36" s="416"/>
      <c r="D36" s="416"/>
      <c r="E36" s="416"/>
      <c r="F36" s="416"/>
      <c r="G36" s="416"/>
      <c r="H36" s="416"/>
      <c r="I36" s="416"/>
      <c r="J36" s="416"/>
      <c r="K36" s="416"/>
      <c r="L36" s="416"/>
      <c r="M36" s="416"/>
      <c r="N36" s="417"/>
    </row>
    <row r="37" spans="1:14">
      <c r="A37" s="415"/>
      <c r="B37" s="416"/>
      <c r="C37" s="416"/>
      <c r="D37" s="416"/>
      <c r="E37" s="416"/>
      <c r="F37" s="416"/>
      <c r="G37" s="416"/>
      <c r="H37" s="416"/>
      <c r="I37" s="416"/>
      <c r="J37" s="416"/>
      <c r="K37" s="416"/>
      <c r="L37" s="416"/>
      <c r="M37" s="416"/>
      <c r="N37" s="417"/>
    </row>
    <row r="38" spans="1:14">
      <c r="A38" s="415"/>
      <c r="B38" s="416"/>
      <c r="C38" s="416"/>
      <c r="D38" s="416"/>
      <c r="E38" s="416"/>
      <c r="F38" s="416"/>
      <c r="G38" s="416"/>
      <c r="H38" s="416"/>
      <c r="I38" s="416"/>
      <c r="J38" s="416"/>
      <c r="K38" s="416"/>
      <c r="L38" s="416"/>
      <c r="M38" s="416"/>
      <c r="N38" s="417"/>
    </row>
    <row r="39" spans="1:14">
      <c r="A39" s="415"/>
      <c r="B39" s="416"/>
      <c r="C39" s="416"/>
      <c r="D39" s="416"/>
      <c r="E39" s="416"/>
      <c r="F39" s="416"/>
      <c r="G39" s="416"/>
      <c r="H39" s="416"/>
      <c r="I39" s="416"/>
      <c r="J39" s="416"/>
      <c r="K39" s="416"/>
      <c r="L39" s="416"/>
      <c r="M39" s="416"/>
      <c r="N39" s="417"/>
    </row>
    <row r="40" spans="1:14">
      <c r="A40" s="415"/>
      <c r="B40" s="416"/>
      <c r="C40" s="416"/>
      <c r="D40" s="416"/>
      <c r="E40" s="416"/>
      <c r="F40" s="416"/>
      <c r="G40" s="416"/>
      <c r="H40" s="416"/>
      <c r="I40" s="416"/>
      <c r="J40" s="416"/>
      <c r="K40" s="416"/>
      <c r="L40" s="416"/>
      <c r="M40" s="416"/>
      <c r="N40" s="417"/>
    </row>
    <row r="41" spans="1:14">
      <c r="A41" s="415"/>
      <c r="B41" s="416"/>
      <c r="C41" s="416"/>
      <c r="D41" s="416"/>
      <c r="E41" s="416"/>
      <c r="F41" s="416"/>
      <c r="G41" s="416"/>
      <c r="H41" s="416"/>
      <c r="I41" s="416"/>
      <c r="J41" s="416"/>
      <c r="K41" s="416"/>
      <c r="L41" s="416"/>
      <c r="M41" s="416"/>
      <c r="N41" s="417"/>
    </row>
    <row r="42" spans="1:14">
      <c r="A42" s="415"/>
      <c r="B42" s="416"/>
      <c r="C42" s="416"/>
      <c r="D42" s="416"/>
      <c r="E42" s="416"/>
      <c r="F42" s="416"/>
      <c r="G42" s="416"/>
      <c r="H42" s="416"/>
      <c r="I42" s="416"/>
      <c r="J42" s="416"/>
      <c r="K42" s="416"/>
      <c r="L42" s="416"/>
      <c r="M42" s="416"/>
      <c r="N42" s="417"/>
    </row>
    <row r="43" spans="1:14">
      <c r="A43" s="415"/>
      <c r="B43" s="416"/>
      <c r="C43" s="416"/>
      <c r="D43" s="416"/>
      <c r="E43" s="416"/>
      <c r="F43" s="416"/>
      <c r="G43" s="416"/>
      <c r="H43" s="416"/>
      <c r="I43" s="416"/>
      <c r="J43" s="416"/>
      <c r="K43" s="416"/>
      <c r="L43" s="416"/>
      <c r="M43" s="416"/>
      <c r="N43" s="417"/>
    </row>
    <row r="44" spans="1:14">
      <c r="A44" s="415"/>
      <c r="B44" s="416"/>
      <c r="C44" s="416"/>
      <c r="D44" s="416"/>
      <c r="E44" s="416"/>
      <c r="F44" s="416"/>
      <c r="G44" s="416"/>
      <c r="H44" s="416"/>
      <c r="I44" s="416"/>
      <c r="J44" s="416"/>
      <c r="K44" s="416"/>
      <c r="L44" s="416"/>
      <c r="M44" s="416"/>
      <c r="N44" s="417"/>
    </row>
    <row r="45" spans="1:14">
      <c r="A45" s="415"/>
      <c r="B45" s="416"/>
      <c r="C45" s="416"/>
      <c r="D45" s="416"/>
      <c r="E45" s="416"/>
      <c r="F45" s="416"/>
      <c r="G45" s="416"/>
      <c r="H45" s="416"/>
      <c r="I45" s="416"/>
      <c r="J45" s="416"/>
      <c r="K45" s="416"/>
      <c r="L45" s="416"/>
      <c r="M45" s="416"/>
      <c r="N45" s="417"/>
    </row>
    <row r="46" spans="1:14">
      <c r="A46" s="415"/>
      <c r="B46" s="416"/>
      <c r="C46" s="416"/>
      <c r="D46" s="416"/>
      <c r="E46" s="416"/>
      <c r="F46" s="416"/>
      <c r="G46" s="416"/>
      <c r="H46" s="416"/>
      <c r="I46" s="416"/>
      <c r="J46" s="416"/>
      <c r="K46" s="416"/>
      <c r="L46" s="416"/>
      <c r="M46" s="416"/>
      <c r="N46" s="417"/>
    </row>
    <row r="47" spans="1:14" ht="15" customHeight="1">
      <c r="A47" s="415"/>
      <c r="B47" s="416"/>
      <c r="C47" s="416"/>
      <c r="D47" s="416"/>
      <c r="E47" s="416"/>
      <c r="F47" s="416"/>
      <c r="G47" s="416"/>
      <c r="H47" s="416"/>
      <c r="I47" s="416"/>
      <c r="J47" s="416"/>
      <c r="K47" s="416"/>
      <c r="L47" s="416"/>
      <c r="M47" s="416"/>
      <c r="N47" s="417"/>
    </row>
    <row r="48" spans="1:14" ht="15" customHeight="1">
      <c r="A48" s="415"/>
      <c r="B48" s="416"/>
      <c r="C48" s="416"/>
      <c r="D48" s="416"/>
      <c r="E48" s="416"/>
      <c r="F48" s="416"/>
      <c r="G48" s="416"/>
      <c r="H48" s="416"/>
      <c r="I48" s="416"/>
      <c r="J48" s="416"/>
      <c r="K48" s="416"/>
      <c r="L48" s="416"/>
      <c r="M48" s="416"/>
      <c r="N48" s="417"/>
    </row>
    <row r="49" spans="1:14" ht="15" customHeight="1">
      <c r="A49" s="415"/>
      <c r="B49" s="416"/>
      <c r="C49" s="416"/>
      <c r="D49" s="416"/>
      <c r="E49" s="416"/>
      <c r="F49" s="416"/>
      <c r="G49" s="416"/>
      <c r="H49" s="416"/>
      <c r="I49" s="416"/>
      <c r="J49" s="416"/>
      <c r="K49" s="416"/>
      <c r="L49" s="416"/>
      <c r="M49" s="416"/>
      <c r="N49" s="417"/>
    </row>
    <row r="50" spans="1:14" ht="15" customHeight="1">
      <c r="A50" s="415"/>
      <c r="B50" s="416"/>
      <c r="C50" s="416"/>
      <c r="D50" s="416"/>
      <c r="E50" s="416"/>
      <c r="F50" s="416"/>
      <c r="G50" s="416"/>
      <c r="H50" s="416"/>
      <c r="I50" s="416"/>
      <c r="J50" s="416"/>
      <c r="K50" s="416"/>
      <c r="L50" s="416"/>
      <c r="M50" s="416"/>
      <c r="N50" s="417"/>
    </row>
    <row r="51" spans="1:14" ht="15" customHeight="1">
      <c r="A51" s="415"/>
      <c r="B51" s="416"/>
      <c r="C51" s="416"/>
      <c r="D51" s="416"/>
      <c r="E51" s="416"/>
      <c r="F51" s="416"/>
      <c r="G51" s="416"/>
      <c r="H51" s="416"/>
      <c r="I51" s="416"/>
      <c r="J51" s="416"/>
      <c r="K51" s="416"/>
      <c r="L51" s="416"/>
      <c r="M51" s="416"/>
      <c r="N51" s="417"/>
    </row>
    <row r="52" spans="1:14" ht="15" customHeight="1">
      <c r="A52" s="415"/>
      <c r="B52" s="416"/>
      <c r="C52" s="416"/>
      <c r="D52" s="416"/>
      <c r="E52" s="416"/>
      <c r="F52" s="416"/>
      <c r="G52" s="416"/>
      <c r="H52" s="416"/>
      <c r="I52" s="416"/>
      <c r="J52" s="416"/>
      <c r="K52" s="416"/>
      <c r="L52" s="416"/>
      <c r="M52" s="416"/>
      <c r="N52" s="417"/>
    </row>
    <row r="53" spans="1:14" ht="15" customHeight="1">
      <c r="A53" s="415"/>
      <c r="B53" s="416"/>
      <c r="C53" s="416"/>
      <c r="D53" s="416"/>
      <c r="E53" s="416"/>
      <c r="F53" s="416"/>
      <c r="G53" s="416"/>
      <c r="H53" s="416"/>
      <c r="I53" s="416"/>
      <c r="J53" s="416"/>
      <c r="K53" s="416"/>
      <c r="L53" s="416"/>
      <c r="M53" s="416"/>
      <c r="N53" s="417"/>
    </row>
    <row r="54" spans="1:14" ht="15" customHeight="1">
      <c r="A54" s="415"/>
      <c r="B54" s="416"/>
      <c r="C54" s="416"/>
      <c r="D54" s="416"/>
      <c r="E54" s="416"/>
      <c r="F54" s="416"/>
      <c r="G54" s="416"/>
      <c r="H54" s="416"/>
      <c r="I54" s="416"/>
      <c r="J54" s="416"/>
      <c r="K54" s="416"/>
      <c r="L54" s="416"/>
      <c r="M54" s="416"/>
      <c r="N54" s="417"/>
    </row>
    <row r="55" spans="1:14" ht="15" customHeight="1">
      <c r="A55" s="415"/>
      <c r="B55" s="416"/>
      <c r="C55" s="416"/>
      <c r="D55" s="416"/>
      <c r="E55" s="416"/>
      <c r="F55" s="416"/>
      <c r="G55" s="416"/>
      <c r="H55" s="416"/>
      <c r="I55" s="416"/>
      <c r="J55" s="416"/>
      <c r="K55" s="416"/>
      <c r="L55" s="416"/>
      <c r="M55" s="416"/>
      <c r="N55" s="417"/>
    </row>
    <row r="56" spans="1:14" ht="15" customHeight="1">
      <c r="A56" s="415"/>
      <c r="B56" s="416"/>
      <c r="C56" s="416"/>
      <c r="D56" s="416"/>
      <c r="E56" s="416"/>
      <c r="F56" s="416"/>
      <c r="G56" s="416"/>
      <c r="H56" s="416"/>
      <c r="I56" s="416"/>
      <c r="J56" s="416"/>
      <c r="K56" s="416"/>
      <c r="L56" s="416"/>
      <c r="M56" s="416"/>
      <c r="N56" s="417"/>
    </row>
    <row r="57" spans="1:14" ht="15" customHeight="1">
      <c r="A57" s="415"/>
      <c r="B57" s="416"/>
      <c r="C57" s="416"/>
      <c r="D57" s="416"/>
      <c r="E57" s="416"/>
      <c r="F57" s="416"/>
      <c r="G57" s="416"/>
      <c r="H57" s="416"/>
      <c r="I57" s="416"/>
      <c r="J57" s="416"/>
      <c r="K57" s="416"/>
      <c r="L57" s="416"/>
      <c r="M57" s="416"/>
      <c r="N57" s="417"/>
    </row>
    <row r="58" spans="1:14" ht="15" customHeight="1">
      <c r="A58" s="415"/>
      <c r="B58" s="416"/>
      <c r="C58" s="416"/>
      <c r="D58" s="416"/>
      <c r="E58" s="416"/>
      <c r="F58" s="416"/>
      <c r="G58" s="416"/>
      <c r="H58" s="416"/>
      <c r="I58" s="416"/>
      <c r="J58" s="416"/>
      <c r="K58" s="416"/>
      <c r="L58" s="416"/>
      <c r="M58" s="416"/>
      <c r="N58" s="417"/>
    </row>
    <row r="59" spans="1:14" ht="15" customHeight="1">
      <c r="A59" s="415"/>
      <c r="B59" s="416"/>
      <c r="C59" s="416"/>
      <c r="D59" s="416"/>
      <c r="E59" s="416"/>
      <c r="F59" s="416"/>
      <c r="G59" s="416"/>
      <c r="H59" s="416"/>
      <c r="I59" s="416"/>
      <c r="J59" s="416"/>
      <c r="K59" s="416"/>
      <c r="L59" s="416"/>
      <c r="M59" s="416"/>
      <c r="N59" s="417"/>
    </row>
    <row r="60" spans="1:14" ht="15" customHeight="1">
      <c r="A60" s="415"/>
      <c r="B60" s="416"/>
      <c r="C60" s="416"/>
      <c r="D60" s="416"/>
      <c r="E60" s="416"/>
      <c r="F60" s="416"/>
      <c r="G60" s="416"/>
      <c r="H60" s="416"/>
      <c r="I60" s="416"/>
      <c r="J60" s="416"/>
      <c r="K60" s="416"/>
      <c r="L60" s="416"/>
      <c r="M60" s="416"/>
      <c r="N60" s="417"/>
    </row>
    <row r="61" spans="1:14" ht="15" customHeight="1">
      <c r="A61" s="415"/>
      <c r="B61" s="416"/>
      <c r="C61" s="416"/>
      <c r="D61" s="416"/>
      <c r="E61" s="416"/>
      <c r="F61" s="416"/>
      <c r="G61" s="416"/>
      <c r="H61" s="416"/>
      <c r="I61" s="416"/>
      <c r="J61" s="416"/>
      <c r="K61" s="416"/>
      <c r="L61" s="416"/>
      <c r="M61" s="416"/>
      <c r="N61" s="417"/>
    </row>
    <row r="62" spans="1:14" ht="15" customHeight="1">
      <c r="A62" s="415"/>
      <c r="B62" s="416"/>
      <c r="C62" s="416"/>
      <c r="D62" s="416"/>
      <c r="E62" s="416"/>
      <c r="F62" s="416"/>
      <c r="G62" s="416"/>
      <c r="H62" s="416"/>
      <c r="I62" s="416"/>
      <c r="J62" s="416"/>
      <c r="K62" s="416"/>
      <c r="L62" s="416"/>
      <c r="M62" s="416"/>
      <c r="N62" s="417"/>
    </row>
    <row r="63" spans="1:14" ht="15" customHeight="1">
      <c r="A63" s="415"/>
      <c r="B63" s="416"/>
      <c r="C63" s="416"/>
      <c r="D63" s="416"/>
      <c r="E63" s="416"/>
      <c r="F63" s="416"/>
      <c r="G63" s="416"/>
      <c r="H63" s="416"/>
      <c r="I63" s="416"/>
      <c r="J63" s="416"/>
      <c r="K63" s="416"/>
      <c r="L63" s="416"/>
      <c r="M63" s="416"/>
      <c r="N63" s="417"/>
    </row>
    <row r="64" spans="1:14" ht="15" customHeight="1">
      <c r="A64" s="415"/>
      <c r="B64" s="416"/>
      <c r="C64" s="416"/>
      <c r="D64" s="416"/>
      <c r="E64" s="416"/>
      <c r="F64" s="416"/>
      <c r="G64" s="416"/>
      <c r="H64" s="416"/>
      <c r="I64" s="416"/>
      <c r="J64" s="416"/>
      <c r="K64" s="416"/>
      <c r="L64" s="416"/>
      <c r="M64" s="416"/>
      <c r="N64" s="417"/>
    </row>
    <row r="65" spans="1:14" ht="15" customHeight="1">
      <c r="A65" s="415"/>
      <c r="B65" s="416"/>
      <c r="C65" s="416"/>
      <c r="D65" s="416"/>
      <c r="E65" s="416"/>
      <c r="F65" s="416"/>
      <c r="G65" s="416"/>
      <c r="H65" s="416"/>
      <c r="I65" s="416"/>
      <c r="J65" s="416"/>
      <c r="K65" s="416"/>
      <c r="L65" s="416"/>
      <c r="M65" s="416"/>
      <c r="N65" s="417"/>
    </row>
    <row r="66" spans="1:14" ht="15" customHeight="1">
      <c r="A66" s="418"/>
      <c r="B66" s="419"/>
      <c r="C66" s="419"/>
      <c r="D66" s="419"/>
      <c r="E66" s="419"/>
      <c r="F66" s="419"/>
      <c r="G66" s="419"/>
      <c r="H66" s="419"/>
      <c r="I66" s="419"/>
      <c r="J66" s="419"/>
      <c r="K66" s="419"/>
      <c r="L66" s="419"/>
      <c r="M66" s="419"/>
      <c r="N66" s="420"/>
    </row>
    <row r="67" spans="1:14" ht="15" hidden="1" customHeight="1">
      <c r="A67" s="400"/>
      <c r="B67" s="400"/>
      <c r="C67" s="400"/>
      <c r="D67" s="400"/>
      <c r="E67" s="400"/>
      <c r="F67" s="400"/>
      <c r="G67" s="400"/>
      <c r="H67" s="400"/>
      <c r="I67" s="400"/>
      <c r="J67" s="400"/>
      <c r="K67" s="400"/>
      <c r="L67" s="400"/>
      <c r="M67" s="400"/>
      <c r="N67" s="400"/>
    </row>
    <row r="68" spans="1:14" ht="15" hidden="1" customHeight="1">
      <c r="A68" s="400"/>
      <c r="B68" s="400"/>
      <c r="C68" s="400"/>
      <c r="D68" s="400"/>
      <c r="E68" s="400"/>
      <c r="F68" s="400"/>
      <c r="G68" s="400"/>
      <c r="H68" s="400"/>
      <c r="I68" s="400"/>
      <c r="J68" s="400"/>
      <c r="K68" s="400"/>
      <c r="L68" s="400"/>
      <c r="M68" s="400"/>
      <c r="N68" s="400"/>
    </row>
    <row r="69" spans="1:14" ht="15" hidden="1" customHeight="1">
      <c r="A69" s="400"/>
      <c r="B69" s="400"/>
      <c r="C69" s="400"/>
      <c r="D69" s="400"/>
      <c r="E69" s="400"/>
      <c r="F69" s="400"/>
      <c r="G69" s="400"/>
      <c r="H69" s="400"/>
      <c r="I69" s="400"/>
      <c r="J69" s="400"/>
      <c r="K69" s="400"/>
      <c r="L69" s="400"/>
      <c r="M69" s="400"/>
      <c r="N69" s="400"/>
    </row>
    <row r="70" spans="1:14" ht="15" hidden="1" customHeight="1"/>
    <row r="71" spans="1:14" ht="15" hidden="1" customHeight="1"/>
    <row r="72" spans="1:14" ht="15" hidden="1" customHeight="1"/>
    <row r="73" spans="1:14" ht="15" hidden="1" customHeight="1"/>
    <row r="74" spans="1:14" ht="15" hidden="1" customHeight="1"/>
    <row r="75" spans="1:14" hidden="1"/>
    <row r="76" spans="1:14" hidden="1"/>
    <row r="77" spans="1:14" hidden="1"/>
  </sheetData>
  <sheetProtection algorithmName="SHA-512" hashValue="mWC3lGl5EGLKwsvpsEMC/Kl/x1lMc878f9iwy2ra2ubZNOsBB0lSsijCPZ0qcgL1WPkJEnPHMXBNx6wS+aHSMA==" saltValue="i3fuiEtwPjvcMulB6KJa6Q==" spinCount="100000" sheet="1" objects="1" scenarios="1" formatColumns="0" formatRows="0"/>
  <mergeCells count="4">
    <mergeCell ref="A1:N1"/>
    <mergeCell ref="A2:N10"/>
    <mergeCell ref="A11:N26"/>
    <mergeCell ref="A27:N66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Plan33">
    <tabColor rgb="FFFFFF00"/>
  </sheetPr>
  <dimension ref="A3:AMI29"/>
  <sheetViews>
    <sheetView showZeros="0" zoomScaleNormal="100" workbookViewId="0"/>
  </sheetViews>
  <sheetFormatPr defaultColWidth="9.140625" defaultRowHeight="15"/>
  <cols>
    <col min="1" max="1" width="36.85546875" style="274" customWidth="1"/>
    <col min="2" max="2" width="5" style="278" customWidth="1"/>
    <col min="3" max="3" width="27.85546875" style="278" customWidth="1"/>
    <col min="4" max="4" width="5.7109375" style="314" customWidth="1"/>
    <col min="5" max="5" width="7.85546875" style="315" customWidth="1"/>
    <col min="6" max="6" width="15.7109375" style="314" customWidth="1"/>
    <col min="7" max="7" width="15.7109375" style="278" customWidth="1"/>
    <col min="8" max="8" width="10.5703125" style="270" customWidth="1"/>
    <col min="9" max="9" width="9.140625" style="271"/>
    <col min="10" max="11" width="11.140625" style="271" customWidth="1"/>
    <col min="12" max="248" width="9.140625" style="271"/>
    <col min="249" max="249" width="36.85546875" style="271" customWidth="1"/>
    <col min="250" max="250" width="5.85546875" style="271" customWidth="1"/>
    <col min="251" max="251" width="33.140625" style="271" customWidth="1"/>
    <col min="252" max="252" width="8" style="271" customWidth="1"/>
    <col min="253" max="253" width="5.7109375" style="271" customWidth="1"/>
    <col min="254" max="254" width="6.85546875" style="271" customWidth="1"/>
    <col min="255" max="255" width="10.140625" style="271" customWidth="1"/>
    <col min="256" max="256" width="10.42578125" style="271" customWidth="1"/>
    <col min="257" max="257" width="10.5703125" style="271" customWidth="1"/>
    <col min="258" max="259" width="9.140625" style="271"/>
    <col min="260" max="260" width="9" style="271" customWidth="1"/>
    <col min="261" max="504" width="9.140625" style="271"/>
    <col min="505" max="505" width="36.85546875" style="271" customWidth="1"/>
    <col min="506" max="506" width="5.85546875" style="271" customWidth="1"/>
    <col min="507" max="507" width="33.140625" style="271" customWidth="1"/>
    <col min="508" max="508" width="8" style="271" customWidth="1"/>
    <col min="509" max="509" width="5.7109375" style="271" customWidth="1"/>
    <col min="510" max="510" width="6.85546875" style="271" customWidth="1"/>
    <col min="511" max="511" width="10.140625" style="271" customWidth="1"/>
    <col min="512" max="512" width="10.42578125" style="271" customWidth="1"/>
    <col min="513" max="513" width="10.5703125" style="271" customWidth="1"/>
    <col min="514" max="515" width="9.140625" style="271"/>
    <col min="516" max="516" width="9" style="271" customWidth="1"/>
    <col min="517" max="760" width="9.140625" style="271"/>
    <col min="761" max="761" width="36.85546875" style="271" customWidth="1"/>
    <col min="762" max="762" width="5.85546875" style="271" customWidth="1"/>
    <col min="763" max="763" width="33.140625" style="271" customWidth="1"/>
    <col min="764" max="764" width="8" style="271" customWidth="1"/>
    <col min="765" max="765" width="5.7109375" style="271" customWidth="1"/>
    <col min="766" max="766" width="6.85546875" style="271" customWidth="1"/>
    <col min="767" max="767" width="10.140625" style="271" customWidth="1"/>
    <col min="768" max="768" width="10.42578125" style="271" customWidth="1"/>
    <col min="769" max="769" width="10.5703125" style="271" customWidth="1"/>
    <col min="770" max="771" width="9.140625" style="271"/>
    <col min="772" max="772" width="9" style="271" customWidth="1"/>
    <col min="773" max="1016" width="9.140625" style="271"/>
    <col min="1017" max="1017" width="36.85546875" style="271" customWidth="1"/>
    <col min="1018" max="1018" width="5.85546875" style="271" customWidth="1"/>
    <col min="1019" max="1019" width="33.140625" style="271" customWidth="1"/>
    <col min="1020" max="1020" width="8" style="271" customWidth="1"/>
    <col min="1021" max="1021" width="5.7109375" style="271" customWidth="1"/>
    <col min="1022" max="1022" width="6.85546875" style="271" customWidth="1"/>
    <col min="1023" max="1023" width="10.140625" style="271" customWidth="1"/>
    <col min="1024" max="16384" width="9.140625" style="127"/>
  </cols>
  <sheetData>
    <row r="3" spans="1:11" s="267" customFormat="1" ht="16.5" customHeight="1">
      <c r="A3" s="278"/>
      <c r="B3" s="474" t="s">
        <v>176</v>
      </c>
      <c r="C3" s="474"/>
      <c r="D3" s="474"/>
      <c r="E3" s="474"/>
      <c r="F3" s="474"/>
      <c r="G3" s="474"/>
    </row>
    <row r="4" spans="1:11" s="267" customFormat="1" ht="16.5" customHeight="1">
      <c r="A4" s="278"/>
      <c r="B4" s="279"/>
      <c r="C4" s="280" t="s">
        <v>26</v>
      </c>
      <c r="D4" s="281"/>
      <c r="E4" s="282"/>
      <c r="F4" s="280"/>
      <c r="G4" s="283"/>
    </row>
    <row r="5" spans="1:11" s="267" customFormat="1" ht="16.5" customHeight="1">
      <c r="A5" s="278"/>
      <c r="B5" s="279"/>
      <c r="C5" s="280" t="s">
        <v>277</v>
      </c>
      <c r="D5" s="281"/>
      <c r="E5" s="282"/>
      <c r="F5" s="280"/>
      <c r="G5" s="283"/>
    </row>
    <row r="6" spans="1:11" s="267" customFormat="1" ht="31.5" customHeight="1">
      <c r="A6" s="278"/>
      <c r="B6" s="275"/>
      <c r="C6" s="475" t="s">
        <v>96</v>
      </c>
      <c r="D6" s="475"/>
      <c r="E6" s="475"/>
      <c r="F6" s="475"/>
      <c r="G6" s="475"/>
    </row>
    <row r="7" spans="1:11" s="267" customFormat="1" ht="12.75" customHeight="1">
      <c r="A7" s="278"/>
      <c r="B7" s="284"/>
      <c r="C7" s="284"/>
      <c r="D7" s="285"/>
      <c r="E7" s="285"/>
      <c r="F7" s="284"/>
      <c r="G7" s="284"/>
      <c r="H7" s="268"/>
    </row>
    <row r="8" spans="1:11" s="267" customFormat="1" ht="12.75" customHeight="1">
      <c r="A8" s="278"/>
      <c r="B8" s="286" t="s">
        <v>177</v>
      </c>
      <c r="C8" s="286" t="s">
        <v>94</v>
      </c>
      <c r="D8" s="285"/>
      <c r="E8" s="285"/>
      <c r="F8" s="284"/>
      <c r="G8" s="284"/>
      <c r="H8" s="268"/>
    </row>
    <row r="9" spans="1:11" s="267" customFormat="1" ht="12.75" customHeight="1">
      <c r="A9" s="278"/>
      <c r="B9" s="287"/>
      <c r="C9" s="287"/>
      <c r="D9" s="288"/>
      <c r="E9" s="288"/>
      <c r="F9" s="287"/>
      <c r="G9" s="287"/>
      <c r="H9" s="268"/>
    </row>
    <row r="10" spans="1:11" s="267" customFormat="1" ht="25.5" customHeight="1" thickBot="1">
      <c r="A10" s="278"/>
      <c r="B10" s="289" t="s">
        <v>6</v>
      </c>
      <c r="C10" s="289" t="s">
        <v>7</v>
      </c>
      <c r="D10" s="289" t="s">
        <v>12</v>
      </c>
      <c r="E10" s="289" t="s">
        <v>13</v>
      </c>
      <c r="F10" s="290" t="s">
        <v>178</v>
      </c>
      <c r="G10" s="291" t="s">
        <v>179</v>
      </c>
      <c r="H10" s="268"/>
    </row>
    <row r="11" spans="1:11" s="267" customFormat="1" ht="26.25" thickBot="1">
      <c r="A11" s="278"/>
      <c r="B11" s="292">
        <v>1</v>
      </c>
      <c r="C11" s="346" t="s">
        <v>207</v>
      </c>
      <c r="D11" s="347" t="s">
        <v>16</v>
      </c>
      <c r="E11" s="295">
        <f>ROUND($D$25,2)</f>
        <v>0.05</v>
      </c>
      <c r="F11" s="272"/>
      <c r="G11" s="348">
        <f>ROUND(E11*F11,2)</f>
        <v>0</v>
      </c>
      <c r="H11" s="268"/>
    </row>
    <row r="12" spans="1:11" s="267" customFormat="1" ht="26.25" thickBot="1">
      <c r="A12" s="278"/>
      <c r="B12" s="292">
        <f>B11+1</f>
        <v>2</v>
      </c>
      <c r="C12" s="346" t="s">
        <v>217</v>
      </c>
      <c r="D12" s="347" t="s">
        <v>54</v>
      </c>
      <c r="E12" s="295">
        <v>2</v>
      </c>
      <c r="F12" s="272"/>
      <c r="G12" s="348">
        <f t="shared" ref="G12:G15" si="0">ROUND(E12*F12,2)</f>
        <v>0</v>
      </c>
      <c r="H12" s="268"/>
    </row>
    <row r="13" spans="1:11" s="267" customFormat="1" ht="26.25" thickBot="1">
      <c r="A13" s="278"/>
      <c r="B13" s="292">
        <f t="shared" ref="B13:B15" si="1">B12+1</f>
        <v>3</v>
      </c>
      <c r="C13" s="346" t="s">
        <v>218</v>
      </c>
      <c r="D13" s="347" t="s">
        <v>54</v>
      </c>
      <c r="E13" s="295">
        <v>2</v>
      </c>
      <c r="F13" s="272"/>
      <c r="G13" s="348">
        <f t="shared" si="0"/>
        <v>0</v>
      </c>
      <c r="H13" s="268"/>
    </row>
    <row r="14" spans="1:11" s="267" customFormat="1" ht="26.25" thickBot="1">
      <c r="A14" s="278"/>
      <c r="B14" s="292">
        <f t="shared" si="1"/>
        <v>4</v>
      </c>
      <c r="C14" s="346" t="s">
        <v>191</v>
      </c>
      <c r="D14" s="347" t="s">
        <v>109</v>
      </c>
      <c r="E14" s="295">
        <v>1</v>
      </c>
      <c r="F14" s="272"/>
      <c r="G14" s="348">
        <f t="shared" si="0"/>
        <v>0</v>
      </c>
      <c r="H14" s="268"/>
    </row>
    <row r="15" spans="1:11" s="267" customFormat="1" ht="26.25" thickBot="1">
      <c r="A15" s="278"/>
      <c r="B15" s="292">
        <f t="shared" si="1"/>
        <v>5</v>
      </c>
      <c r="C15" s="346" t="s">
        <v>201</v>
      </c>
      <c r="D15" s="347" t="s">
        <v>109</v>
      </c>
      <c r="E15" s="295">
        <v>1</v>
      </c>
      <c r="F15" s="272"/>
      <c r="G15" s="348">
        <f t="shared" si="0"/>
        <v>0</v>
      </c>
      <c r="H15" s="268"/>
      <c r="K15" s="271"/>
    </row>
    <row r="16" spans="1:11" s="267" customFormat="1" ht="12.75" customHeight="1">
      <c r="A16" s="278"/>
      <c r="B16" s="297"/>
      <c r="C16" s="298"/>
      <c r="D16" s="299"/>
      <c r="E16" s="300"/>
      <c r="F16" s="301"/>
      <c r="G16" s="302"/>
      <c r="H16" s="268"/>
    </row>
    <row r="17" spans="1:12" s="267" customFormat="1" ht="12.75" customHeight="1">
      <c r="A17" s="278"/>
      <c r="B17" s="298"/>
      <c r="C17" s="278"/>
      <c r="D17" s="303"/>
      <c r="E17" s="299"/>
      <c r="F17" s="304" t="s">
        <v>180</v>
      </c>
      <c r="G17" s="305">
        <f>SUM(G11:G16)</f>
        <v>0</v>
      </c>
      <c r="H17" s="268"/>
    </row>
    <row r="18" spans="1:12" s="267" customFormat="1" ht="12.75" customHeight="1">
      <c r="A18" s="278"/>
      <c r="B18" s="298"/>
      <c r="C18" s="349" t="s">
        <v>192</v>
      </c>
      <c r="D18" s="303"/>
      <c r="E18" s="299"/>
      <c r="F18" s="303"/>
      <c r="G18" s="303"/>
      <c r="H18" s="268"/>
    </row>
    <row r="19" spans="1:12" s="267" customFormat="1" ht="12.75" customHeight="1">
      <c r="A19" s="278"/>
      <c r="B19" s="303"/>
      <c r="C19" s="349"/>
      <c r="D19" s="303"/>
      <c r="E19" s="303"/>
      <c r="F19" s="303"/>
      <c r="G19" s="303"/>
      <c r="H19" s="268"/>
    </row>
    <row r="20" spans="1:12" s="267" customFormat="1" ht="12.75" customHeight="1">
      <c r="A20" s="278"/>
      <c r="B20" s="303"/>
      <c r="C20" s="350" t="s">
        <v>211</v>
      </c>
      <c r="D20" s="349"/>
      <c r="E20" s="303"/>
      <c r="F20" s="303"/>
      <c r="G20" s="303"/>
      <c r="H20" s="268"/>
    </row>
    <row r="21" spans="1:12" s="267" customFormat="1" ht="12.75" customHeight="1">
      <c r="A21" s="278"/>
      <c r="B21" s="303"/>
      <c r="C21" s="351" t="s">
        <v>219</v>
      </c>
      <c r="D21" s="352"/>
      <c r="E21" s="303"/>
      <c r="F21" s="303"/>
      <c r="G21" s="303"/>
      <c r="H21" s="268"/>
    </row>
    <row r="22" spans="1:12" s="267" customFormat="1" ht="12.75" customHeight="1">
      <c r="A22" s="278"/>
      <c r="B22" s="353"/>
      <c r="C22" s="354" t="s">
        <v>167</v>
      </c>
      <c r="D22" s="355">
        <v>0.1</v>
      </c>
      <c r="E22" s="352" t="s">
        <v>30</v>
      </c>
      <c r="F22" s="356"/>
      <c r="G22" s="357"/>
      <c r="H22" s="268"/>
    </row>
    <row r="23" spans="1:12" s="267" customFormat="1" ht="12.75" customHeight="1">
      <c r="A23" s="278"/>
      <c r="B23" s="358"/>
      <c r="C23" s="354" t="s">
        <v>168</v>
      </c>
      <c r="D23" s="355">
        <v>0.3</v>
      </c>
      <c r="E23" s="352" t="s">
        <v>30</v>
      </c>
      <c r="F23" s="356"/>
      <c r="G23" s="357"/>
      <c r="H23" s="268"/>
    </row>
    <row r="24" spans="1:12" s="267" customFormat="1" ht="12.75" customHeight="1">
      <c r="A24" s="278"/>
      <c r="B24" s="358"/>
      <c r="C24" s="354" t="s">
        <v>171</v>
      </c>
      <c r="D24" s="355">
        <v>0.2</v>
      </c>
      <c r="E24" s="352" t="s">
        <v>30</v>
      </c>
      <c r="F24" s="356"/>
      <c r="G24" s="357"/>
      <c r="H24" s="268"/>
    </row>
    <row r="25" spans="1:12" s="267" customFormat="1" ht="12.75" customHeight="1">
      <c r="A25" s="278"/>
      <c r="B25" s="354"/>
      <c r="C25" s="359" t="s">
        <v>165</v>
      </c>
      <c r="D25" s="360">
        <v>0.05</v>
      </c>
      <c r="E25" s="361" t="s">
        <v>16</v>
      </c>
      <c r="F25" s="356"/>
      <c r="G25" s="357"/>
      <c r="H25" s="268"/>
    </row>
    <row r="26" spans="1:12" s="267" customFormat="1" ht="12.75" customHeight="1">
      <c r="A26" s="278"/>
      <c r="B26" s="354"/>
      <c r="C26" s="354"/>
      <c r="D26" s="299"/>
      <c r="E26" s="299"/>
      <c r="F26" s="362"/>
      <c r="G26" s="357"/>
      <c r="H26" s="268"/>
    </row>
    <row r="27" spans="1:12" s="341" customFormat="1" ht="12.75" customHeight="1">
      <c r="A27" s="315"/>
      <c r="B27" s="278"/>
      <c r="C27" s="363"/>
      <c r="D27" s="299"/>
      <c r="E27" s="315"/>
      <c r="F27" s="314"/>
      <c r="G27" s="278"/>
      <c r="H27" s="270"/>
      <c r="I27" s="271"/>
      <c r="J27" s="271"/>
      <c r="K27" s="271"/>
      <c r="L27" s="271"/>
    </row>
    <row r="28" spans="1:12" s="341" customFormat="1" ht="12.75" customHeight="1">
      <c r="A28" s="315"/>
      <c r="B28" s="278"/>
      <c r="C28" s="278"/>
      <c r="D28" s="314"/>
      <c r="E28" s="315"/>
      <c r="F28" s="314"/>
      <c r="G28" s="278"/>
      <c r="H28" s="270"/>
      <c r="I28" s="271"/>
      <c r="J28" s="271"/>
      <c r="K28" s="271"/>
      <c r="L28" s="271"/>
    </row>
    <row r="29" spans="1:12" ht="12.75" customHeight="1"/>
  </sheetData>
  <sheetProtection algorithmName="SHA-512" hashValue="IAgGD1r8N7QTYXNj73RNrpykDKiVYCOntwbpJlKpQGdbB0asD+HMFlkjZXwxUX5yq2LbRhgyMZb/shHL1S5w0g==" saltValue="dfW65BuvdCDAPt1Lf0SvBg==" spinCount="100000" sheet="1" objects="1" scenarios="1" formatColumns="0" formatRows="0"/>
  <mergeCells count="2">
    <mergeCell ref="B3:G3"/>
    <mergeCell ref="C6:G6"/>
  </mergeCells>
  <printOptions horizontalCentered="1"/>
  <pageMargins left="0.78740157480314965" right="0.55118110236220474" top="0.98425196850393704" bottom="0.78740157480314965" header="0.39370078740157483" footer="0.39370078740157483"/>
  <pageSetup paperSize="9" fitToHeight="0" orientation="portrait" r:id="rId1"/>
  <headerFooter scaleWithDoc="0">
    <oddHeader>&amp;L&amp;"Book Antiqua,Negrito"&amp;10Rev-2&amp;C&amp;"Book Antiqua,Negrito"&amp;10Primeira Etapa&amp;R&amp;G</oddHeader>
    <oddFooter>&amp;L&amp;"Arial,Negrito"&amp;10CTR 464&amp;C&amp;"Arial,Negrito"&amp;10C.&amp;P&amp;R&amp;"Arial,Itálico"&amp;10Origem: 408-Orçamento_Rel 2_Rel 5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Plan34">
    <tabColor rgb="FFFFFF00"/>
  </sheetPr>
  <dimension ref="A3:AMI27"/>
  <sheetViews>
    <sheetView showZeros="0" zoomScaleNormal="100" workbookViewId="0"/>
  </sheetViews>
  <sheetFormatPr defaultColWidth="9.140625" defaultRowHeight="15"/>
  <cols>
    <col min="1" max="1" width="36.85546875" style="274" customWidth="1"/>
    <col min="2" max="2" width="5" style="278" customWidth="1"/>
    <col min="3" max="3" width="27.85546875" style="278" customWidth="1"/>
    <col min="4" max="4" width="5.7109375" style="314" customWidth="1"/>
    <col min="5" max="5" width="7.85546875" style="315" customWidth="1"/>
    <col min="6" max="6" width="15.7109375" style="314" customWidth="1"/>
    <col min="7" max="7" width="15.7109375" style="278" customWidth="1"/>
    <col min="8" max="8" width="10.5703125" style="270" customWidth="1"/>
    <col min="9" max="9" width="9.140625" style="271"/>
    <col min="10" max="11" width="11.140625" style="271" customWidth="1"/>
    <col min="12" max="248" width="9.140625" style="271"/>
    <col min="249" max="249" width="36.85546875" style="271" customWidth="1"/>
    <col min="250" max="250" width="5.85546875" style="271" customWidth="1"/>
    <col min="251" max="251" width="33.140625" style="271" customWidth="1"/>
    <col min="252" max="252" width="8" style="271" customWidth="1"/>
    <col min="253" max="253" width="5.7109375" style="271" customWidth="1"/>
    <col min="254" max="254" width="6.85546875" style="271" customWidth="1"/>
    <col min="255" max="255" width="10.140625" style="271" customWidth="1"/>
    <col min="256" max="256" width="10.42578125" style="271" customWidth="1"/>
    <col min="257" max="257" width="10.5703125" style="271" customWidth="1"/>
    <col min="258" max="259" width="9.140625" style="271"/>
    <col min="260" max="260" width="9" style="271" customWidth="1"/>
    <col min="261" max="504" width="9.140625" style="271"/>
    <col min="505" max="505" width="36.85546875" style="271" customWidth="1"/>
    <col min="506" max="506" width="5.85546875" style="271" customWidth="1"/>
    <col min="507" max="507" width="33.140625" style="271" customWidth="1"/>
    <col min="508" max="508" width="8" style="271" customWidth="1"/>
    <col min="509" max="509" width="5.7109375" style="271" customWidth="1"/>
    <col min="510" max="510" width="6.85546875" style="271" customWidth="1"/>
    <col min="511" max="511" width="10.140625" style="271" customWidth="1"/>
    <col min="512" max="512" width="10.42578125" style="271" customWidth="1"/>
    <col min="513" max="513" width="10.5703125" style="271" customWidth="1"/>
    <col min="514" max="515" width="9.140625" style="271"/>
    <col min="516" max="516" width="9" style="271" customWidth="1"/>
    <col min="517" max="760" width="9.140625" style="271"/>
    <col min="761" max="761" width="36.85546875" style="271" customWidth="1"/>
    <col min="762" max="762" width="5.85546875" style="271" customWidth="1"/>
    <col min="763" max="763" width="33.140625" style="271" customWidth="1"/>
    <col min="764" max="764" width="8" style="271" customWidth="1"/>
    <col min="765" max="765" width="5.7109375" style="271" customWidth="1"/>
    <col min="766" max="766" width="6.85546875" style="271" customWidth="1"/>
    <col min="767" max="767" width="10.140625" style="271" customWidth="1"/>
    <col min="768" max="768" width="10.42578125" style="271" customWidth="1"/>
    <col min="769" max="769" width="10.5703125" style="271" customWidth="1"/>
    <col min="770" max="771" width="9.140625" style="271"/>
    <col min="772" max="772" width="9" style="271" customWidth="1"/>
    <col min="773" max="1016" width="9.140625" style="271"/>
    <col min="1017" max="1017" width="36.85546875" style="271" customWidth="1"/>
    <col min="1018" max="1018" width="5.85546875" style="271" customWidth="1"/>
    <col min="1019" max="1019" width="33.140625" style="271" customWidth="1"/>
    <col min="1020" max="1020" width="8" style="271" customWidth="1"/>
    <col min="1021" max="1021" width="5.7109375" style="271" customWidth="1"/>
    <col min="1022" max="1022" width="6.85546875" style="271" customWidth="1"/>
    <col min="1023" max="1023" width="10.140625" style="271" customWidth="1"/>
    <col min="1024" max="16384" width="9.140625" style="127"/>
  </cols>
  <sheetData>
    <row r="3" spans="1:11" s="267" customFormat="1" ht="16.5" customHeight="1">
      <c r="A3" s="278"/>
      <c r="B3" s="474" t="s">
        <v>176</v>
      </c>
      <c r="C3" s="474"/>
      <c r="D3" s="474"/>
      <c r="E3" s="474"/>
      <c r="F3" s="474"/>
      <c r="G3" s="474"/>
    </row>
    <row r="4" spans="1:11" s="267" customFormat="1" ht="16.5" customHeight="1">
      <c r="A4" s="278"/>
      <c r="B4" s="279"/>
      <c r="C4" s="280" t="s">
        <v>26</v>
      </c>
      <c r="D4" s="281"/>
      <c r="E4" s="282"/>
      <c r="F4" s="280"/>
      <c r="G4" s="283"/>
    </row>
    <row r="5" spans="1:11" s="267" customFormat="1" ht="16.5" customHeight="1">
      <c r="A5" s="278"/>
      <c r="B5" s="279"/>
      <c r="C5" s="280" t="s">
        <v>278</v>
      </c>
      <c r="D5" s="281"/>
      <c r="E5" s="282"/>
      <c r="F5" s="280"/>
      <c r="G5" s="283"/>
    </row>
    <row r="6" spans="1:11" s="267" customFormat="1" ht="31.5" customHeight="1">
      <c r="A6" s="278"/>
      <c r="B6" s="275"/>
      <c r="C6" s="475" t="s">
        <v>98</v>
      </c>
      <c r="D6" s="475"/>
      <c r="E6" s="475"/>
      <c r="F6" s="475"/>
      <c r="G6" s="475"/>
    </row>
    <row r="7" spans="1:11" s="267" customFormat="1" ht="12.75" customHeight="1">
      <c r="A7" s="278"/>
      <c r="B7" s="284"/>
      <c r="C7" s="284"/>
      <c r="D7" s="285"/>
      <c r="E7" s="285"/>
      <c r="F7" s="284"/>
      <c r="G7" s="284"/>
      <c r="H7" s="268"/>
    </row>
    <row r="8" spans="1:11" s="267" customFormat="1" ht="12.75" customHeight="1">
      <c r="A8" s="278"/>
      <c r="B8" s="286" t="s">
        <v>177</v>
      </c>
      <c r="C8" s="286" t="s">
        <v>94</v>
      </c>
      <c r="D8" s="285"/>
      <c r="E8" s="285"/>
      <c r="F8" s="284"/>
      <c r="G8" s="284"/>
      <c r="H8" s="268"/>
    </row>
    <row r="9" spans="1:11" s="267" customFormat="1" ht="12.75" customHeight="1">
      <c r="A9" s="278"/>
      <c r="B9" s="287"/>
      <c r="C9" s="287"/>
      <c r="D9" s="288"/>
      <c r="E9" s="288"/>
      <c r="F9" s="287"/>
      <c r="G9" s="287"/>
      <c r="H9" s="268"/>
    </row>
    <row r="10" spans="1:11" s="267" customFormat="1" ht="25.5" customHeight="1" thickBot="1">
      <c r="A10" s="278"/>
      <c r="B10" s="289" t="s">
        <v>6</v>
      </c>
      <c r="C10" s="289" t="s">
        <v>7</v>
      </c>
      <c r="D10" s="289" t="s">
        <v>12</v>
      </c>
      <c r="E10" s="289" t="s">
        <v>13</v>
      </c>
      <c r="F10" s="290" t="s">
        <v>178</v>
      </c>
      <c r="G10" s="291" t="s">
        <v>179</v>
      </c>
      <c r="H10" s="268"/>
    </row>
    <row r="11" spans="1:11" s="267" customFormat="1" ht="26.25" thickBot="1">
      <c r="A11" s="278"/>
      <c r="B11" s="292">
        <v>1</v>
      </c>
      <c r="C11" s="346" t="s">
        <v>207</v>
      </c>
      <c r="D11" s="347" t="s">
        <v>16</v>
      </c>
      <c r="E11" s="295">
        <v>0.15</v>
      </c>
      <c r="F11" s="272"/>
      <c r="G11" s="348">
        <f>ROUND(E11*F11,2)</f>
        <v>0</v>
      </c>
      <c r="H11" s="268"/>
    </row>
    <row r="12" spans="1:11" s="267" customFormat="1" ht="26.25" thickBot="1">
      <c r="A12" s="278"/>
      <c r="B12" s="292">
        <f>B11+1</f>
        <v>2</v>
      </c>
      <c r="C12" s="346" t="s">
        <v>217</v>
      </c>
      <c r="D12" s="347" t="s">
        <v>54</v>
      </c>
      <c r="E12" s="295">
        <v>4</v>
      </c>
      <c r="F12" s="272"/>
      <c r="G12" s="348">
        <f t="shared" ref="G12:G15" si="0">ROUND(E12*F12,2)</f>
        <v>0</v>
      </c>
      <c r="H12" s="268"/>
    </row>
    <row r="13" spans="1:11" s="267" customFormat="1" ht="26.25" thickBot="1">
      <c r="A13" s="278"/>
      <c r="B13" s="292">
        <f t="shared" ref="B13:B15" si="1">B12+1</f>
        <v>3</v>
      </c>
      <c r="C13" s="346" t="s">
        <v>218</v>
      </c>
      <c r="D13" s="347" t="s">
        <v>54</v>
      </c>
      <c r="E13" s="295">
        <v>1</v>
      </c>
      <c r="F13" s="272"/>
      <c r="G13" s="348">
        <f t="shared" si="0"/>
        <v>0</v>
      </c>
      <c r="H13" s="268"/>
    </row>
    <row r="14" spans="1:11" s="267" customFormat="1" ht="26.25" thickBot="1">
      <c r="A14" s="278"/>
      <c r="B14" s="292">
        <f t="shared" si="1"/>
        <v>4</v>
      </c>
      <c r="C14" s="346" t="s">
        <v>191</v>
      </c>
      <c r="D14" s="347" t="s">
        <v>109</v>
      </c>
      <c r="E14" s="295">
        <v>1.5</v>
      </c>
      <c r="F14" s="272"/>
      <c r="G14" s="348">
        <f t="shared" si="0"/>
        <v>0</v>
      </c>
      <c r="H14" s="268"/>
      <c r="K14" s="271"/>
    </row>
    <row r="15" spans="1:11" s="267" customFormat="1" ht="26.25" thickBot="1">
      <c r="A15" s="278"/>
      <c r="B15" s="292">
        <f t="shared" si="1"/>
        <v>5</v>
      </c>
      <c r="C15" s="346" t="s">
        <v>201</v>
      </c>
      <c r="D15" s="347" t="s">
        <v>109</v>
      </c>
      <c r="E15" s="295">
        <v>1.5</v>
      </c>
      <c r="F15" s="272"/>
      <c r="G15" s="348">
        <f t="shared" si="0"/>
        <v>0</v>
      </c>
      <c r="H15" s="268"/>
      <c r="K15" s="271"/>
    </row>
    <row r="16" spans="1:11" s="267" customFormat="1" ht="12.75" customHeight="1">
      <c r="A16" s="278"/>
      <c r="B16" s="297"/>
      <c r="C16" s="298"/>
      <c r="D16" s="299"/>
      <c r="E16" s="300"/>
      <c r="F16" s="301"/>
      <c r="G16" s="302"/>
      <c r="H16" s="268"/>
    </row>
    <row r="17" spans="1:12" s="267" customFormat="1" ht="12.75" customHeight="1">
      <c r="A17" s="278"/>
      <c r="B17" s="298"/>
      <c r="C17" s="278"/>
      <c r="D17" s="303"/>
      <c r="E17" s="299"/>
      <c r="F17" s="304" t="s">
        <v>180</v>
      </c>
      <c r="G17" s="305">
        <f>SUM(G11:G16)</f>
        <v>0</v>
      </c>
      <c r="H17" s="268"/>
    </row>
    <row r="18" spans="1:12" s="267" customFormat="1" ht="12.75" customHeight="1">
      <c r="A18" s="278"/>
      <c r="B18" s="298"/>
      <c r="C18" s="349" t="s">
        <v>192</v>
      </c>
      <c r="D18" s="303"/>
      <c r="E18" s="299"/>
      <c r="F18" s="303"/>
      <c r="G18" s="303"/>
      <c r="H18" s="268"/>
    </row>
    <row r="19" spans="1:12" s="267" customFormat="1" ht="12.75" customHeight="1">
      <c r="A19" s="278"/>
      <c r="B19" s="303"/>
      <c r="C19" s="349"/>
      <c r="D19" s="303"/>
      <c r="E19" s="303"/>
      <c r="F19" s="303"/>
      <c r="G19" s="303"/>
      <c r="H19" s="268"/>
    </row>
    <row r="20" spans="1:12" s="267" customFormat="1" ht="12.75" customHeight="1">
      <c r="A20" s="278"/>
      <c r="B20" s="303"/>
      <c r="C20" s="350" t="s">
        <v>211</v>
      </c>
      <c r="D20" s="349"/>
      <c r="E20" s="303"/>
      <c r="F20" s="303"/>
      <c r="G20" s="303"/>
      <c r="H20" s="268"/>
    </row>
    <row r="21" spans="1:12" s="267" customFormat="1" ht="12.75" customHeight="1">
      <c r="A21" s="278"/>
      <c r="B21" s="303"/>
      <c r="C21" s="351" t="s">
        <v>219</v>
      </c>
      <c r="D21" s="352"/>
      <c r="E21" s="303"/>
      <c r="F21" s="303"/>
      <c r="G21" s="303"/>
      <c r="H21" s="268"/>
    </row>
    <row r="22" spans="1:12" s="267" customFormat="1" ht="12.75" customHeight="1">
      <c r="A22" s="278"/>
      <c r="B22" s="353"/>
      <c r="C22" s="354" t="s">
        <v>175</v>
      </c>
      <c r="D22" s="355">
        <v>1.5</v>
      </c>
      <c r="E22" s="352" t="s">
        <v>30</v>
      </c>
      <c r="F22" s="356"/>
      <c r="G22" s="357"/>
      <c r="H22" s="268"/>
    </row>
    <row r="23" spans="1:12" s="267" customFormat="1" ht="12.75" customHeight="1">
      <c r="A23" s="278"/>
      <c r="B23" s="358"/>
      <c r="C23" s="354" t="s">
        <v>171</v>
      </c>
      <c r="D23" s="355">
        <v>0.1</v>
      </c>
      <c r="E23" s="352" t="s">
        <v>30</v>
      </c>
      <c r="F23" s="356"/>
      <c r="G23" s="357"/>
      <c r="H23" s="268"/>
    </row>
    <row r="24" spans="1:12" s="267" customFormat="1" ht="12.75" customHeight="1">
      <c r="A24" s="278"/>
      <c r="B24" s="354"/>
      <c r="C24" s="359" t="s">
        <v>165</v>
      </c>
      <c r="D24" s="360">
        <v>0.15</v>
      </c>
      <c r="E24" s="361" t="s">
        <v>16</v>
      </c>
      <c r="F24" s="356"/>
      <c r="G24" s="357"/>
      <c r="H24" s="268"/>
    </row>
    <row r="25" spans="1:12" s="267" customFormat="1" ht="12.75" customHeight="1">
      <c r="A25" s="278"/>
      <c r="B25" s="354"/>
      <c r="C25" s="354"/>
      <c r="D25" s="299"/>
      <c r="E25" s="299"/>
      <c r="F25" s="362"/>
      <c r="G25" s="357"/>
      <c r="H25" s="268"/>
    </row>
    <row r="26" spans="1:12" s="341" customFormat="1" ht="12.75" customHeight="1">
      <c r="A26" s="315"/>
      <c r="B26" s="278"/>
      <c r="C26" s="363"/>
      <c r="D26" s="299"/>
      <c r="E26" s="315"/>
      <c r="F26" s="314"/>
      <c r="G26" s="278"/>
      <c r="H26" s="270"/>
      <c r="I26" s="271"/>
      <c r="J26" s="271"/>
      <c r="K26" s="271"/>
      <c r="L26" s="271"/>
    </row>
    <row r="27" spans="1:12" s="341" customFormat="1" ht="12.75" customHeight="1">
      <c r="A27" s="315"/>
      <c r="B27" s="278"/>
      <c r="C27" s="278"/>
      <c r="D27" s="314"/>
      <c r="E27" s="315"/>
      <c r="F27" s="314"/>
      <c r="G27" s="278"/>
      <c r="H27" s="270"/>
      <c r="I27" s="271"/>
      <c r="J27" s="271"/>
      <c r="K27" s="271"/>
      <c r="L27" s="271"/>
    </row>
  </sheetData>
  <sheetProtection algorithmName="SHA-512" hashValue="D7w5KjIPyUvWesgdfFy9d4NUgC1GvHp10Nl1RcBbV5R5RHDQ1VQa/oWmaJbN4covwLgXSAplVh0D0zXsLJcLWw==" saltValue="XoVqeOZX56gjsrKuBbIwjA==" spinCount="100000" sheet="1" objects="1" scenarios="1" formatColumns="0" formatRows="0"/>
  <mergeCells count="2">
    <mergeCell ref="B3:G3"/>
    <mergeCell ref="C6:G6"/>
  </mergeCells>
  <printOptions horizontalCentered="1"/>
  <pageMargins left="0.78740157480314965" right="0.55118110236220474" top="0.98425196850393704" bottom="0.78740157480314965" header="0.39370078740157483" footer="0.39370078740157483"/>
  <pageSetup paperSize="9" fitToHeight="0" orientation="portrait" r:id="rId1"/>
  <headerFooter scaleWithDoc="0">
    <oddHeader>&amp;L&amp;"Book Antiqua,Negrito"&amp;10Rev-2&amp;C&amp;"Book Antiqua,Negrito"&amp;10Primeira Etapa&amp;R&amp;G</oddHeader>
    <oddFooter>&amp;L&amp;"Arial,Negrito"&amp;10CTR 464&amp;C&amp;"Arial,Negrito"&amp;10C.&amp;P&amp;R&amp;"Arial,Itálico"&amp;10Origem: 408-Orçamento_Rel 2_Rel 5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5">
    <tabColor rgb="FFFFFF00"/>
  </sheetPr>
  <dimension ref="A2:AMJ49"/>
  <sheetViews>
    <sheetView showGridLines="0" zoomScaleNormal="100" workbookViewId="0"/>
  </sheetViews>
  <sheetFormatPr defaultColWidth="9.140625" defaultRowHeight="15.75"/>
  <cols>
    <col min="1" max="1" width="3.7109375" style="134" customWidth="1"/>
    <col min="2" max="2" width="8.85546875" style="145" customWidth="1"/>
    <col min="3" max="3" width="35.85546875" style="140" customWidth="1"/>
    <col min="4" max="4" width="9.7109375" style="140" customWidth="1"/>
    <col min="5" max="5" width="11.140625" style="141" customWidth="1"/>
    <col min="6" max="6" width="8.7109375" style="142" customWidth="1"/>
    <col min="7" max="7" width="11.7109375" style="141" customWidth="1"/>
    <col min="8" max="8" width="15.7109375" style="142" customWidth="1"/>
    <col min="9" max="9" width="8.85546875" style="142" customWidth="1"/>
    <col min="10" max="11" width="20.7109375" style="142" customWidth="1"/>
    <col min="12" max="12" width="10.5703125" style="119" customWidth="1"/>
    <col min="13" max="13" width="18.28515625" style="119" customWidth="1"/>
    <col min="14" max="1024" width="9.140625" style="119"/>
    <col min="1025" max="16384" width="9.140625" style="127"/>
  </cols>
  <sheetData>
    <row r="2" spans="1:48" ht="18" customHeight="1">
      <c r="A2" s="132"/>
      <c r="B2" s="441" t="s">
        <v>0</v>
      </c>
      <c r="C2" s="442" t="s">
        <v>1</v>
      </c>
      <c r="D2" s="443"/>
      <c r="E2" s="443"/>
      <c r="F2" s="443"/>
      <c r="G2" s="443"/>
      <c r="H2" s="443"/>
      <c r="I2" s="443"/>
      <c r="J2" s="443"/>
      <c r="K2" s="444"/>
    </row>
    <row r="3" spans="1:48" ht="18" customHeight="1">
      <c r="A3" s="132"/>
      <c r="B3" s="441"/>
      <c r="C3" s="445" t="s">
        <v>269</v>
      </c>
      <c r="D3" s="446"/>
      <c r="E3" s="446"/>
      <c r="F3" s="446"/>
      <c r="G3" s="446"/>
      <c r="H3" s="446"/>
      <c r="I3" s="446"/>
      <c r="J3" s="446"/>
      <c r="K3" s="447"/>
      <c r="M3" s="128"/>
      <c r="N3" s="129"/>
      <c r="O3" s="129"/>
      <c r="P3" s="129"/>
      <c r="AK3" s="129"/>
      <c r="AL3" s="129"/>
      <c r="AM3" s="129"/>
      <c r="AN3" s="129"/>
      <c r="AO3" s="129"/>
      <c r="AP3" s="129"/>
      <c r="AQ3" s="129"/>
      <c r="AR3" s="129"/>
      <c r="AS3" s="129"/>
      <c r="AT3" s="129"/>
      <c r="AU3" s="129"/>
      <c r="AV3" s="130"/>
    </row>
    <row r="4" spans="1:48" ht="18" customHeight="1">
      <c r="A4" s="132"/>
      <c r="B4" s="439" t="s">
        <v>2</v>
      </c>
      <c r="C4" s="445" t="s">
        <v>270</v>
      </c>
      <c r="D4" s="446"/>
      <c r="E4" s="446"/>
      <c r="F4" s="446"/>
      <c r="G4" s="446"/>
      <c r="H4" s="446"/>
      <c r="I4" s="446"/>
      <c r="J4" s="446"/>
      <c r="K4" s="447"/>
    </row>
    <row r="5" spans="1:48" ht="30" customHeight="1">
      <c r="A5" s="132"/>
      <c r="B5" s="439"/>
      <c r="C5" s="448" t="s">
        <v>296</v>
      </c>
      <c r="D5" s="449"/>
      <c r="E5" s="449"/>
      <c r="F5" s="449"/>
      <c r="G5" s="449"/>
      <c r="H5" s="449"/>
      <c r="I5" s="449"/>
      <c r="J5" s="449"/>
      <c r="K5" s="450"/>
      <c r="M5" s="149"/>
    </row>
    <row r="6" spans="1:48" ht="18" customHeight="1">
      <c r="A6" s="132"/>
      <c r="B6" s="439"/>
      <c r="C6" s="468" t="s">
        <v>115</v>
      </c>
      <c r="D6" s="468"/>
      <c r="E6" s="468"/>
      <c r="F6" s="468"/>
      <c r="G6" s="468"/>
      <c r="H6" s="469" t="s">
        <v>4</v>
      </c>
      <c r="I6" s="469"/>
      <c r="J6" s="469"/>
      <c r="K6" s="403">
        <v>0.24179999999999999</v>
      </c>
    </row>
    <row r="7" spans="1:48" ht="18" customHeight="1">
      <c r="A7" s="132"/>
      <c r="B7" s="440"/>
      <c r="C7" s="470" t="s">
        <v>9</v>
      </c>
      <c r="D7" s="470"/>
      <c r="E7" s="470"/>
      <c r="F7" s="470"/>
      <c r="G7" s="470"/>
      <c r="H7" s="471" t="s">
        <v>5</v>
      </c>
      <c r="I7" s="471"/>
      <c r="J7" s="471"/>
      <c r="K7" s="404">
        <v>0.14019999999999999</v>
      </c>
    </row>
    <row r="8" spans="1:48" ht="54" customHeight="1">
      <c r="A8" s="132"/>
      <c r="B8" s="133" t="s">
        <v>6</v>
      </c>
      <c r="C8" s="152" t="s">
        <v>7</v>
      </c>
      <c r="D8" s="193" t="s">
        <v>10</v>
      </c>
      <c r="E8" s="153" t="s">
        <v>11</v>
      </c>
      <c r="F8" s="152" t="s">
        <v>12</v>
      </c>
      <c r="G8" s="153" t="s">
        <v>13</v>
      </c>
      <c r="H8" s="152" t="s">
        <v>227</v>
      </c>
      <c r="I8" s="152" t="s">
        <v>14</v>
      </c>
      <c r="J8" s="152" t="s">
        <v>228</v>
      </c>
      <c r="K8" s="152" t="s">
        <v>229</v>
      </c>
    </row>
    <row r="9" spans="1:48" s="119" customFormat="1">
      <c r="A9" s="134"/>
      <c r="B9" s="135"/>
      <c r="C9" s="194"/>
      <c r="D9" s="195"/>
      <c r="E9" s="196"/>
      <c r="F9" s="197"/>
      <c r="G9" s="198"/>
      <c r="H9" s="197"/>
      <c r="I9" s="197"/>
      <c r="J9" s="197"/>
      <c r="K9" s="199"/>
      <c r="L9" s="120"/>
      <c r="M9" s="120"/>
    </row>
    <row r="10" spans="1:48" s="119" customFormat="1">
      <c r="A10" s="134"/>
      <c r="B10" s="62">
        <f>B20</f>
        <v>1</v>
      </c>
      <c r="C10" s="99" t="s">
        <v>282</v>
      </c>
      <c r="D10" s="200"/>
      <c r="E10" s="201"/>
      <c r="F10" s="154"/>
      <c r="G10" s="155"/>
      <c r="H10" s="154"/>
      <c r="I10" s="154"/>
      <c r="J10" s="202"/>
      <c r="K10" s="118">
        <f>K24</f>
        <v>0</v>
      </c>
      <c r="L10" s="120"/>
      <c r="M10" s="120"/>
    </row>
    <row r="11" spans="1:48" s="119" customFormat="1">
      <c r="A11" s="134"/>
      <c r="B11" s="62"/>
      <c r="C11" s="99"/>
      <c r="D11" s="200"/>
      <c r="E11" s="201"/>
      <c r="F11" s="154"/>
      <c r="G11" s="155"/>
      <c r="H11" s="154"/>
      <c r="I11" s="154"/>
      <c r="J11" s="202"/>
      <c r="K11" s="116"/>
      <c r="L11" s="120"/>
      <c r="M11" s="120"/>
    </row>
    <row r="12" spans="1:48" s="119" customFormat="1">
      <c r="A12" s="134"/>
      <c r="B12" s="62">
        <f>B26</f>
        <v>2</v>
      </c>
      <c r="C12" s="99" t="s">
        <v>283</v>
      </c>
      <c r="D12" s="200"/>
      <c r="E12" s="201"/>
      <c r="F12" s="154"/>
      <c r="G12" s="155"/>
      <c r="H12" s="154"/>
      <c r="I12" s="154"/>
      <c r="J12" s="202"/>
      <c r="K12" s="118">
        <f>K33</f>
        <v>0</v>
      </c>
      <c r="L12" s="120"/>
      <c r="M12" s="120"/>
    </row>
    <row r="13" spans="1:48" s="119" customFormat="1">
      <c r="A13" s="134"/>
      <c r="B13" s="62"/>
      <c r="C13" s="99"/>
      <c r="D13" s="200"/>
      <c r="E13" s="201"/>
      <c r="F13" s="154"/>
      <c r="G13" s="155"/>
      <c r="H13" s="154"/>
      <c r="I13" s="154"/>
      <c r="J13" s="202"/>
      <c r="K13" s="116"/>
      <c r="L13" s="120"/>
      <c r="M13" s="120"/>
    </row>
    <row r="14" spans="1:48" s="119" customFormat="1" ht="31.5">
      <c r="A14" s="134"/>
      <c r="B14" s="62">
        <f>B35</f>
        <v>3</v>
      </c>
      <c r="C14" s="97" t="s">
        <v>285</v>
      </c>
      <c r="D14" s="200"/>
      <c r="E14" s="201"/>
      <c r="F14" s="154"/>
      <c r="G14" s="155"/>
      <c r="H14" s="154"/>
      <c r="I14" s="154"/>
      <c r="J14" s="202"/>
      <c r="K14" s="118">
        <f>K38</f>
        <v>0</v>
      </c>
      <c r="L14" s="120"/>
      <c r="M14" s="120"/>
    </row>
    <row r="15" spans="1:48" s="119" customFormat="1">
      <c r="A15" s="134"/>
      <c r="B15" s="62"/>
      <c r="C15" s="99"/>
      <c r="D15" s="200"/>
      <c r="E15" s="201"/>
      <c r="F15" s="154"/>
      <c r="G15" s="155"/>
      <c r="H15" s="154"/>
      <c r="I15" s="154"/>
      <c r="J15" s="202"/>
      <c r="K15" s="116"/>
      <c r="L15" s="120"/>
      <c r="M15" s="120"/>
    </row>
    <row r="16" spans="1:48" s="119" customFormat="1">
      <c r="A16" s="134"/>
      <c r="B16" s="62">
        <f>B40</f>
        <v>4</v>
      </c>
      <c r="C16" s="97" t="s">
        <v>310</v>
      </c>
      <c r="D16" s="200"/>
      <c r="E16" s="201"/>
      <c r="F16" s="154"/>
      <c r="G16" s="155"/>
      <c r="H16" s="154"/>
      <c r="I16" s="154"/>
      <c r="J16" s="202"/>
      <c r="K16" s="118">
        <f>K44</f>
        <v>0</v>
      </c>
      <c r="L16" s="120"/>
      <c r="M16" s="120"/>
    </row>
    <row r="17" spans="1:13" s="119" customFormat="1">
      <c r="A17" s="134"/>
      <c r="B17" s="62"/>
      <c r="C17" s="97"/>
      <c r="D17" s="200"/>
      <c r="E17" s="201"/>
      <c r="F17" s="154"/>
      <c r="G17" s="155"/>
      <c r="H17" s="154"/>
      <c r="I17" s="154"/>
      <c r="J17" s="202"/>
      <c r="K17" s="116"/>
      <c r="L17" s="120"/>
      <c r="M17" s="120"/>
    </row>
    <row r="18" spans="1:13" s="119" customFormat="1">
      <c r="A18" s="134"/>
      <c r="B18" s="157"/>
      <c r="C18" s="158" t="s">
        <v>8</v>
      </c>
      <c r="D18" s="210"/>
      <c r="E18" s="211"/>
      <c r="F18" s="158"/>
      <c r="G18" s="159"/>
      <c r="H18" s="158"/>
      <c r="I18" s="158"/>
      <c r="J18" s="212"/>
      <c r="K18" s="110">
        <f>SUM(K9:K17)</f>
        <v>0</v>
      </c>
      <c r="L18" s="2"/>
    </row>
    <row r="19" spans="1:13" s="119" customFormat="1">
      <c r="A19" s="134"/>
      <c r="B19" s="160"/>
      <c r="C19" s="161"/>
      <c r="D19" s="318"/>
      <c r="E19" s="319"/>
      <c r="F19" s="162"/>
      <c r="G19" s="163"/>
      <c r="H19" s="163"/>
      <c r="I19" s="163"/>
      <c r="J19" s="320"/>
      <c r="K19" s="111"/>
      <c r="M19" s="151"/>
    </row>
    <row r="20" spans="1:13" s="119" customFormat="1" ht="16.5" thickBot="1">
      <c r="A20" s="134"/>
      <c r="B20" s="165">
        <v>1</v>
      </c>
      <c r="C20" s="166" t="s">
        <v>100</v>
      </c>
      <c r="D20" s="219"/>
      <c r="E20" s="220"/>
      <c r="F20" s="221"/>
      <c r="G20" s="222"/>
      <c r="H20" s="223"/>
      <c r="I20" s="223"/>
      <c r="J20" s="224"/>
      <c r="K20" s="225"/>
    </row>
    <row r="21" spans="1:13" s="121" customFormat="1" ht="32.25" thickBot="1">
      <c r="A21" s="142"/>
      <c r="B21" s="226" t="s">
        <v>15</v>
      </c>
      <c r="C21" s="172" t="s">
        <v>235</v>
      </c>
      <c r="D21" s="227"/>
      <c r="E21" s="228"/>
      <c r="F21" s="173" t="s">
        <v>16</v>
      </c>
      <c r="G21" s="174">
        <v>22</v>
      </c>
      <c r="H21" s="191"/>
      <c r="I21" s="96">
        <f>$K$6</f>
        <v>0.24179999999999999</v>
      </c>
      <c r="J21" s="175">
        <f>ROUND(H21*(I21+1),2)</f>
        <v>0</v>
      </c>
      <c r="K21" s="175">
        <f>ROUND(G21*J21,2)</f>
        <v>0</v>
      </c>
      <c r="M21" s="122"/>
    </row>
    <row r="22" spans="1:13" s="121" customFormat="1" ht="48" thickBot="1">
      <c r="A22" s="142"/>
      <c r="B22" s="226" t="s">
        <v>17</v>
      </c>
      <c r="C22" s="172" t="s">
        <v>31</v>
      </c>
      <c r="D22" s="227"/>
      <c r="E22" s="228"/>
      <c r="F22" s="173" t="s">
        <v>32</v>
      </c>
      <c r="G22" s="174">
        <v>3.3</v>
      </c>
      <c r="H22" s="366"/>
      <c r="I22" s="96">
        <f>$K$6</f>
        <v>0.24179999999999999</v>
      </c>
      <c r="J22" s="175">
        <f>ROUND(H22*(I22+1),2)</f>
        <v>0</v>
      </c>
      <c r="K22" s="175">
        <f>ROUND(G22*J22,2)</f>
        <v>0</v>
      </c>
      <c r="M22" s="122"/>
    </row>
    <row r="23" spans="1:13" s="119" customFormat="1">
      <c r="A23" s="134"/>
      <c r="B23" s="230"/>
      <c r="C23" s="204"/>
      <c r="D23" s="231"/>
      <c r="E23" s="8"/>
      <c r="F23" s="221"/>
      <c r="G23" s="222"/>
      <c r="H23" s="224"/>
      <c r="I23" s="9"/>
      <c r="J23" s="232"/>
      <c r="K23" s="225"/>
    </row>
    <row r="24" spans="1:13" s="119" customFormat="1">
      <c r="A24" s="134"/>
      <c r="B24" s="230"/>
      <c r="C24" s="158" t="s">
        <v>23</v>
      </c>
      <c r="D24" s="219"/>
      <c r="E24" s="233"/>
      <c r="F24" s="234"/>
      <c r="G24" s="235"/>
      <c r="H24" s="236"/>
      <c r="I24" s="9"/>
      <c r="J24" s="232"/>
      <c r="K24" s="180">
        <f>SUM(K21:K23)</f>
        <v>0</v>
      </c>
    </row>
    <row r="25" spans="1:13" s="119" customFormat="1">
      <c r="A25" s="134"/>
      <c r="B25" s="230"/>
      <c r="C25" s="97"/>
      <c r="D25" s="237"/>
      <c r="E25" s="220"/>
      <c r="F25" s="221"/>
      <c r="G25" s="222"/>
      <c r="H25" s="224"/>
      <c r="I25" s="9"/>
      <c r="J25" s="232"/>
      <c r="K25" s="225"/>
    </row>
    <row r="26" spans="1:13" s="119" customFormat="1" ht="16.5" thickBot="1">
      <c r="A26" s="134"/>
      <c r="B26" s="165">
        <v>2</v>
      </c>
      <c r="C26" s="166" t="s">
        <v>33</v>
      </c>
      <c r="D26" s="219"/>
      <c r="E26" s="220"/>
      <c r="F26" s="221"/>
      <c r="G26" s="222"/>
      <c r="H26" s="224"/>
      <c r="I26" s="223"/>
      <c r="J26" s="224"/>
      <c r="K26" s="225"/>
    </row>
    <row r="27" spans="1:13" s="121" customFormat="1" ht="48" thickBot="1">
      <c r="A27" s="142"/>
      <c r="B27" s="226" t="s">
        <v>25</v>
      </c>
      <c r="C27" s="172" t="s">
        <v>116</v>
      </c>
      <c r="D27" s="227"/>
      <c r="E27" s="228"/>
      <c r="F27" s="173" t="s">
        <v>32</v>
      </c>
      <c r="G27" s="229">
        <v>11</v>
      </c>
      <c r="H27" s="191"/>
      <c r="I27" s="96">
        <f>$K$6</f>
        <v>0.24179999999999999</v>
      </c>
      <c r="J27" s="175">
        <f>ROUND(H27*(I27+1),2)</f>
        <v>0</v>
      </c>
      <c r="K27" s="175">
        <f>ROUND(G27*J27,2)</f>
        <v>0</v>
      </c>
      <c r="M27" s="122"/>
    </row>
    <row r="28" spans="1:13" s="121" customFormat="1" ht="63.75" thickBot="1">
      <c r="A28" s="142"/>
      <c r="B28" s="226" t="s">
        <v>34</v>
      </c>
      <c r="C28" s="172" t="s">
        <v>238</v>
      </c>
      <c r="D28" s="227"/>
      <c r="E28" s="228"/>
      <c r="F28" s="173" t="s">
        <v>32</v>
      </c>
      <c r="G28" s="229">
        <v>8.3800000000000008</v>
      </c>
      <c r="H28" s="191"/>
      <c r="I28" s="96">
        <f>$K$6</f>
        <v>0.24179999999999999</v>
      </c>
      <c r="J28" s="175">
        <f t="shared" ref="J28:J31" si="0">ROUND(H28*(I28+1),2)</f>
        <v>0</v>
      </c>
      <c r="K28" s="175">
        <f t="shared" ref="K28:K31" si="1">ROUND(G28*J28,2)</f>
        <v>0</v>
      </c>
      <c r="M28" s="122"/>
    </row>
    <row r="29" spans="1:13" s="121" customFormat="1" ht="48" thickBot="1">
      <c r="A29" s="142"/>
      <c r="B29" s="226" t="s">
        <v>35</v>
      </c>
      <c r="C29" s="172" t="s">
        <v>234</v>
      </c>
      <c r="D29" s="227"/>
      <c r="E29" s="228"/>
      <c r="F29" s="173" t="s">
        <v>32</v>
      </c>
      <c r="G29" s="229">
        <v>2.2000000000000002</v>
      </c>
      <c r="H29" s="191"/>
      <c r="I29" s="96">
        <f>$K$6</f>
        <v>0.24179999999999999</v>
      </c>
      <c r="J29" s="175">
        <f t="shared" si="0"/>
        <v>0</v>
      </c>
      <c r="K29" s="175">
        <f t="shared" si="1"/>
        <v>0</v>
      </c>
      <c r="M29" s="122"/>
    </row>
    <row r="30" spans="1:13" s="121" customFormat="1" ht="79.5" thickBot="1">
      <c r="A30" s="142"/>
      <c r="B30" s="226" t="s">
        <v>36</v>
      </c>
      <c r="C30" s="172" t="s">
        <v>231</v>
      </c>
      <c r="D30" s="227"/>
      <c r="E30" s="228"/>
      <c r="F30" s="173" t="s">
        <v>32</v>
      </c>
      <c r="G30" s="229">
        <v>3.4</v>
      </c>
      <c r="H30" s="191"/>
      <c r="I30" s="96">
        <f>$K$6</f>
        <v>0.24179999999999999</v>
      </c>
      <c r="J30" s="175">
        <f t="shared" si="0"/>
        <v>0</v>
      </c>
      <c r="K30" s="175">
        <f t="shared" si="1"/>
        <v>0</v>
      </c>
      <c r="M30" s="122"/>
    </row>
    <row r="31" spans="1:13" s="121" customFormat="1" ht="48" thickBot="1">
      <c r="A31" s="142"/>
      <c r="B31" s="226" t="s">
        <v>117</v>
      </c>
      <c r="C31" s="172" t="s">
        <v>232</v>
      </c>
      <c r="D31" s="227"/>
      <c r="E31" s="228"/>
      <c r="F31" s="173" t="s">
        <v>37</v>
      </c>
      <c r="G31" s="229">
        <v>34.04</v>
      </c>
      <c r="H31" s="191"/>
      <c r="I31" s="96">
        <f>$K$6</f>
        <v>0.24179999999999999</v>
      </c>
      <c r="J31" s="175">
        <f t="shared" si="0"/>
        <v>0</v>
      </c>
      <c r="K31" s="175">
        <f t="shared" si="1"/>
        <v>0</v>
      </c>
      <c r="M31" s="122"/>
    </row>
    <row r="32" spans="1:13" s="119" customFormat="1">
      <c r="A32" s="134"/>
      <c r="B32" s="230"/>
      <c r="C32" s="204"/>
      <c r="D32" s="231"/>
      <c r="E32" s="8"/>
      <c r="F32" s="221"/>
      <c r="G32" s="185"/>
      <c r="H32" s="224"/>
      <c r="I32" s="9"/>
      <c r="J32" s="232"/>
      <c r="K32" s="225"/>
    </row>
    <row r="33" spans="1:13" s="119" customFormat="1">
      <c r="A33" s="134"/>
      <c r="B33" s="230"/>
      <c r="C33" s="158" t="s">
        <v>27</v>
      </c>
      <c r="D33" s="219"/>
      <c r="E33" s="233"/>
      <c r="F33" s="234"/>
      <c r="G33" s="235"/>
      <c r="H33" s="236"/>
      <c r="I33" s="9"/>
      <c r="J33" s="232"/>
      <c r="K33" s="180">
        <f>SUM(K27:K32)</f>
        <v>0</v>
      </c>
    </row>
    <row r="34" spans="1:13" s="119" customFormat="1">
      <c r="A34" s="134"/>
      <c r="B34" s="230"/>
      <c r="C34" s="204"/>
      <c r="D34" s="237"/>
      <c r="E34" s="220"/>
      <c r="F34" s="221"/>
      <c r="G34" s="222"/>
      <c r="H34" s="224"/>
      <c r="I34" s="9"/>
      <c r="J34" s="232"/>
      <c r="K34" s="225"/>
    </row>
    <row r="35" spans="1:13" s="119" customFormat="1" ht="16.5" thickBot="1">
      <c r="A35" s="134"/>
      <c r="B35" s="165">
        <v>3</v>
      </c>
      <c r="C35" s="166" t="s">
        <v>118</v>
      </c>
      <c r="D35" s="219"/>
      <c r="E35" s="220"/>
      <c r="F35" s="221"/>
      <c r="G35" s="222"/>
      <c r="H35" s="224"/>
      <c r="I35" s="223"/>
      <c r="J35" s="224"/>
      <c r="K35" s="225"/>
    </row>
    <row r="36" spans="1:13" s="121" customFormat="1" ht="63.75" thickBot="1">
      <c r="A36" s="142"/>
      <c r="B36" s="226" t="s">
        <v>39</v>
      </c>
      <c r="C36" s="172" t="s">
        <v>233</v>
      </c>
      <c r="D36" s="227"/>
      <c r="E36" s="228"/>
      <c r="F36" s="173" t="s">
        <v>16</v>
      </c>
      <c r="G36" s="229">
        <v>22</v>
      </c>
      <c r="H36" s="191"/>
      <c r="I36" s="96">
        <f>$K$6</f>
        <v>0.24179999999999999</v>
      </c>
      <c r="J36" s="175">
        <f>ROUND(H36*(I36+1),2)</f>
        <v>0</v>
      </c>
      <c r="K36" s="175">
        <f>ROUND(G36*J36,2)</f>
        <v>0</v>
      </c>
      <c r="M36" s="122"/>
    </row>
    <row r="37" spans="1:13" s="119" customFormat="1">
      <c r="A37" s="134"/>
      <c r="B37" s="230"/>
      <c r="C37" s="97"/>
      <c r="D37" s="321"/>
      <c r="E37" s="101"/>
      <c r="F37" s="322"/>
      <c r="G37" s="185"/>
      <c r="H37" s="323"/>
      <c r="I37" s="9"/>
      <c r="J37" s="232"/>
      <c r="K37" s="225"/>
    </row>
    <row r="38" spans="1:13" s="119" customFormat="1">
      <c r="A38" s="134"/>
      <c r="B38" s="230"/>
      <c r="C38" s="158" t="s">
        <v>41</v>
      </c>
      <c r="D38" s="324"/>
      <c r="E38" s="325"/>
      <c r="F38" s="183"/>
      <c r="G38" s="326"/>
      <c r="H38" s="327"/>
      <c r="I38" s="9"/>
      <c r="J38" s="232"/>
      <c r="K38" s="180">
        <f>SUM(K36:K37)</f>
        <v>0</v>
      </c>
    </row>
    <row r="39" spans="1:13" s="119" customFormat="1">
      <c r="A39" s="134"/>
      <c r="B39" s="230"/>
      <c r="C39" s="97"/>
      <c r="D39" s="328"/>
      <c r="E39" s="329"/>
      <c r="F39" s="322"/>
      <c r="G39" s="185"/>
      <c r="H39" s="323"/>
      <c r="I39" s="9"/>
      <c r="J39" s="232"/>
      <c r="K39" s="225"/>
    </row>
    <row r="40" spans="1:13" s="4" customFormat="1" ht="16.5" thickBot="1">
      <c r="A40" s="164"/>
      <c r="B40" s="165">
        <v>4</v>
      </c>
      <c r="C40" s="166" t="s">
        <v>47</v>
      </c>
      <c r="D40" s="252"/>
      <c r="E40" s="253"/>
      <c r="F40" s="167"/>
      <c r="G40" s="168"/>
      <c r="H40" s="175"/>
      <c r="I40" s="9"/>
      <c r="J40" s="232"/>
      <c r="K40" s="225"/>
      <c r="L40" s="5"/>
      <c r="M40" s="119"/>
    </row>
    <row r="41" spans="1:13" s="121" customFormat="1" ht="32.25" thickBot="1">
      <c r="A41" s="142"/>
      <c r="B41" s="226" t="s">
        <v>43</v>
      </c>
      <c r="C41" s="172" t="s">
        <v>49</v>
      </c>
      <c r="D41" s="227" t="s">
        <v>272</v>
      </c>
      <c r="E41" s="228" t="s">
        <v>26</v>
      </c>
      <c r="F41" s="173" t="s">
        <v>50</v>
      </c>
      <c r="G41" s="174">
        <v>7</v>
      </c>
      <c r="H41" s="401">
        <f>ROUND('C-1.3_02'!$G$16,2)</f>
        <v>0</v>
      </c>
      <c r="I41" s="96">
        <f>$K$6</f>
        <v>0.24179999999999999</v>
      </c>
      <c r="J41" s="175">
        <f>ROUND(H41*(I41+1),2)</f>
        <v>0</v>
      </c>
      <c r="K41" s="175">
        <f>ROUND(G41*J41,2)</f>
        <v>0</v>
      </c>
      <c r="M41" s="119"/>
    </row>
    <row r="42" spans="1:13" s="121" customFormat="1" ht="32.25" thickBot="1">
      <c r="A42" s="142"/>
      <c r="B42" s="226" t="s">
        <v>44</v>
      </c>
      <c r="C42" s="172" t="s">
        <v>119</v>
      </c>
      <c r="D42" s="227" t="s">
        <v>280</v>
      </c>
      <c r="E42" s="228" t="s">
        <v>26</v>
      </c>
      <c r="F42" s="173" t="s">
        <v>50</v>
      </c>
      <c r="G42" s="174">
        <v>2</v>
      </c>
      <c r="H42" s="401">
        <f>ROUND('C-1.3_11'!$G$14,2)</f>
        <v>0</v>
      </c>
      <c r="I42" s="96">
        <f>$K$6</f>
        <v>0.24179999999999999</v>
      </c>
      <c r="J42" s="175">
        <f>ROUND(H42*(I42+1),2)</f>
        <v>0</v>
      </c>
      <c r="K42" s="175">
        <f>ROUND(G42*J42,2)</f>
        <v>0</v>
      </c>
      <c r="M42" s="119"/>
    </row>
    <row r="43" spans="1:13" s="4" customFormat="1">
      <c r="A43" s="164"/>
      <c r="B43" s="242"/>
      <c r="C43" s="172"/>
      <c r="D43" s="252"/>
      <c r="E43" s="253"/>
      <c r="F43" s="167"/>
      <c r="G43" s="168"/>
      <c r="H43" s="169"/>
      <c r="I43" s="9"/>
      <c r="J43" s="232"/>
      <c r="K43" s="225"/>
      <c r="L43" s="5"/>
      <c r="M43" s="119"/>
    </row>
    <row r="44" spans="1:13" s="4" customFormat="1">
      <c r="A44" s="164"/>
      <c r="B44" s="242"/>
      <c r="C44" s="158" t="s">
        <v>46</v>
      </c>
      <c r="D44" s="244"/>
      <c r="E44" s="245"/>
      <c r="F44" s="246"/>
      <c r="G44" s="247"/>
      <c r="H44" s="364"/>
      <c r="I44" s="9"/>
      <c r="J44" s="232"/>
      <c r="K44" s="180">
        <f>SUM(K41:K43)</f>
        <v>0</v>
      </c>
      <c r="L44" s="5"/>
    </row>
    <row r="45" spans="1:13" s="4" customFormat="1">
      <c r="A45" s="164"/>
      <c r="B45" s="242"/>
      <c r="C45" s="249"/>
      <c r="D45" s="244"/>
      <c r="E45" s="245"/>
      <c r="F45" s="246"/>
      <c r="G45" s="247"/>
      <c r="H45" s="364"/>
      <c r="I45" s="9"/>
      <c r="J45" s="232"/>
      <c r="K45" s="250"/>
      <c r="L45" s="5"/>
      <c r="M45" s="122"/>
    </row>
    <row r="46" spans="1:13" s="4" customFormat="1">
      <c r="A46" s="164"/>
      <c r="B46" s="258"/>
      <c r="C46" s="246"/>
      <c r="D46" s="259"/>
      <c r="E46" s="245"/>
      <c r="F46" s="246"/>
      <c r="G46" s="247"/>
      <c r="H46" s="365"/>
      <c r="I46" s="261"/>
      <c r="J46" s="232"/>
      <c r="K46" s="250"/>
      <c r="L46" s="122"/>
    </row>
    <row r="47" spans="1:13">
      <c r="B47" s="230"/>
      <c r="C47" s="183" t="s">
        <v>8</v>
      </c>
      <c r="D47" s="262"/>
      <c r="E47" s="220"/>
      <c r="F47" s="263"/>
      <c r="G47" s="222"/>
      <c r="H47" s="222"/>
      <c r="I47" s="222"/>
      <c r="J47" s="264"/>
      <c r="K47" s="186">
        <f>SUM(K20:K46)/2</f>
        <v>0</v>
      </c>
      <c r="L47" s="6"/>
    </row>
    <row r="48" spans="1:13">
      <c r="B48" s="213"/>
      <c r="C48" s="265"/>
      <c r="D48" s="266"/>
      <c r="E48" s="216"/>
      <c r="F48" s="188"/>
      <c r="G48" s="189"/>
      <c r="H48" s="190"/>
      <c r="I48" s="190"/>
      <c r="J48" s="111"/>
      <c r="K48" s="218"/>
    </row>
    <row r="49" spans="2:10">
      <c r="B49" s="139"/>
      <c r="H49" s="143"/>
      <c r="I49" s="143"/>
      <c r="J49" s="143"/>
    </row>
  </sheetData>
  <sheetProtection algorithmName="SHA-512" hashValue="eFYhKj8fFwegnRUPnlPzaALGTSIz7ueXciOATri4vbpaKE6Hoot5/2f1KcFy8IHaPx3ktV2cOmpe941QjiZitg==" saltValue="7gTG8JFCyuchA2ftPwX7eA==" spinCount="100000" sheet="1" objects="1" scenarios="1" formatColumns="0" formatRows="0"/>
  <mergeCells count="10">
    <mergeCell ref="C7:G7"/>
    <mergeCell ref="H7:J7"/>
    <mergeCell ref="B4:B7"/>
    <mergeCell ref="B2:B3"/>
    <mergeCell ref="C6:G6"/>
    <mergeCell ref="H6:J6"/>
    <mergeCell ref="C2:K2"/>
    <mergeCell ref="C3:K3"/>
    <mergeCell ref="C4:K4"/>
    <mergeCell ref="C5:K5"/>
  </mergeCells>
  <printOptions horizontalCentered="1"/>
  <pageMargins left="0.78740157480314965" right="0.59055118110236227" top="0.98425196850393704" bottom="0.78740157480314965" header="0.39370078740157483" footer="0.39370078740157483"/>
  <pageSetup paperSize="9" scale="65" orientation="portrait" r:id="rId1"/>
  <headerFooter scaleWithDoc="0">
    <oddHeader>&amp;L&amp;"Book Antiqua,Negrito"&amp;10Rev-2&amp;C&amp;"Book Antiqua,Negrito"&amp;10Primeira Etapa&amp;R&amp;G</oddHeader>
    <oddFooter>&amp;L&amp;"Arial,Negrito"&amp;10CTR 464&amp;C&amp;"Arial,Negrito"&amp;10 4.&amp;P&amp;R&amp;"Arial,Itálico"&amp;10Origem: 408-Orçamento_Rel 2</oddFooter>
  </headerFooter>
  <rowBreaks count="1" manualBreakCount="1">
    <brk id="19" max="16383" man="1"/>
  </rowBreaks>
  <legacy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Plan18">
    <tabColor rgb="FFFFFF00"/>
  </sheetPr>
  <dimension ref="A3:AMI20"/>
  <sheetViews>
    <sheetView showZeros="0" zoomScaleNormal="100" workbookViewId="0"/>
  </sheetViews>
  <sheetFormatPr defaultColWidth="9.140625" defaultRowHeight="15"/>
  <cols>
    <col min="1" max="1" width="36.85546875" style="274" customWidth="1"/>
    <col min="2" max="2" width="5" style="278" customWidth="1"/>
    <col min="3" max="3" width="27.85546875" style="278" customWidth="1"/>
    <col min="4" max="4" width="5.7109375" style="314" customWidth="1"/>
    <col min="5" max="5" width="7.85546875" style="315" customWidth="1"/>
    <col min="6" max="6" width="15.7109375" style="314" customWidth="1"/>
    <col min="7" max="7" width="15.7109375" style="278" customWidth="1"/>
    <col min="8" max="8" width="10.5703125" style="270" customWidth="1"/>
    <col min="9" max="9" width="9.140625" style="271"/>
    <col min="10" max="11" width="11.140625" style="271" customWidth="1"/>
    <col min="12" max="248" width="9.140625" style="271"/>
    <col min="249" max="249" width="36.85546875" style="271" customWidth="1"/>
    <col min="250" max="250" width="5.85546875" style="271" customWidth="1"/>
    <col min="251" max="251" width="33.140625" style="271" customWidth="1"/>
    <col min="252" max="252" width="8" style="271" customWidth="1"/>
    <col min="253" max="253" width="5.7109375" style="271" customWidth="1"/>
    <col min="254" max="254" width="6.85546875" style="271" customWidth="1"/>
    <col min="255" max="255" width="10.140625" style="271" customWidth="1"/>
    <col min="256" max="256" width="10.42578125" style="271" customWidth="1"/>
    <col min="257" max="257" width="10.5703125" style="271" customWidth="1"/>
    <col min="258" max="259" width="9.140625" style="271"/>
    <col min="260" max="260" width="9" style="271" customWidth="1"/>
    <col min="261" max="504" width="9.140625" style="271"/>
    <col min="505" max="505" width="36.85546875" style="271" customWidth="1"/>
    <col min="506" max="506" width="5.85546875" style="271" customWidth="1"/>
    <col min="507" max="507" width="33.140625" style="271" customWidth="1"/>
    <col min="508" max="508" width="8" style="271" customWidth="1"/>
    <col min="509" max="509" width="5.7109375" style="271" customWidth="1"/>
    <col min="510" max="510" width="6.85546875" style="271" customWidth="1"/>
    <col min="511" max="511" width="10.140625" style="271" customWidth="1"/>
    <col min="512" max="512" width="10.42578125" style="271" customWidth="1"/>
    <col min="513" max="513" width="10.5703125" style="271" customWidth="1"/>
    <col min="514" max="515" width="9.140625" style="271"/>
    <col min="516" max="516" width="9" style="271" customWidth="1"/>
    <col min="517" max="760" width="9.140625" style="271"/>
    <col min="761" max="761" width="36.85546875" style="271" customWidth="1"/>
    <col min="762" max="762" width="5.85546875" style="271" customWidth="1"/>
    <col min="763" max="763" width="33.140625" style="271" customWidth="1"/>
    <col min="764" max="764" width="8" style="271" customWidth="1"/>
    <col min="765" max="765" width="5.7109375" style="271" customWidth="1"/>
    <col min="766" max="766" width="6.85546875" style="271" customWidth="1"/>
    <col min="767" max="767" width="10.140625" style="271" customWidth="1"/>
    <col min="768" max="768" width="10.42578125" style="271" customWidth="1"/>
    <col min="769" max="769" width="10.5703125" style="271" customWidth="1"/>
    <col min="770" max="771" width="9.140625" style="271"/>
    <col min="772" max="772" width="9" style="271" customWidth="1"/>
    <col min="773" max="1016" width="9.140625" style="271"/>
    <col min="1017" max="1017" width="36.85546875" style="271" customWidth="1"/>
    <col min="1018" max="1018" width="5.85546875" style="271" customWidth="1"/>
    <col min="1019" max="1019" width="33.140625" style="271" customWidth="1"/>
    <col min="1020" max="1020" width="8" style="271" customWidth="1"/>
    <col min="1021" max="1021" width="5.7109375" style="271" customWidth="1"/>
    <col min="1022" max="1022" width="6.85546875" style="271" customWidth="1"/>
    <col min="1023" max="1023" width="10.140625" style="271" customWidth="1"/>
    <col min="1024" max="16384" width="9.140625" style="127"/>
  </cols>
  <sheetData>
    <row r="3" spans="1:12" s="267" customFormat="1" ht="16.5" customHeight="1">
      <c r="A3" s="278"/>
      <c r="B3" s="474" t="s">
        <v>176</v>
      </c>
      <c r="C3" s="474"/>
      <c r="D3" s="474"/>
      <c r="E3" s="474"/>
      <c r="F3" s="474"/>
      <c r="G3" s="474"/>
    </row>
    <row r="4" spans="1:12" s="267" customFormat="1" ht="16.5" customHeight="1">
      <c r="A4" s="278"/>
      <c r="B4" s="279"/>
      <c r="C4" s="280" t="s">
        <v>26</v>
      </c>
      <c r="D4" s="281"/>
      <c r="E4" s="282"/>
      <c r="F4" s="280"/>
      <c r="G4" s="283"/>
    </row>
    <row r="5" spans="1:12" s="267" customFormat="1" ht="16.5" customHeight="1">
      <c r="A5" s="278"/>
      <c r="B5" s="279"/>
      <c r="C5" s="280" t="s">
        <v>280</v>
      </c>
      <c r="D5" s="281"/>
      <c r="E5" s="282"/>
      <c r="F5" s="280"/>
      <c r="G5" s="283"/>
    </row>
    <row r="6" spans="1:12" s="267" customFormat="1" ht="31.5" customHeight="1">
      <c r="A6" s="278"/>
      <c r="B6" s="275"/>
      <c r="C6" s="475" t="s">
        <v>119</v>
      </c>
      <c r="D6" s="475"/>
      <c r="E6" s="475"/>
      <c r="F6" s="475"/>
      <c r="G6" s="475"/>
    </row>
    <row r="7" spans="1:12" s="267" customFormat="1" ht="12.75" customHeight="1">
      <c r="A7" s="278"/>
      <c r="B7" s="284"/>
      <c r="C7" s="284"/>
      <c r="D7" s="285"/>
      <c r="E7" s="285"/>
      <c r="F7" s="284"/>
      <c r="G7" s="284"/>
      <c r="H7" s="268"/>
    </row>
    <row r="8" spans="1:12" s="267" customFormat="1" ht="12.75" customHeight="1">
      <c r="A8" s="278"/>
      <c r="B8" s="286" t="s">
        <v>177</v>
      </c>
      <c r="C8" s="286" t="s">
        <v>50</v>
      </c>
      <c r="D8" s="285"/>
      <c r="E8" s="285"/>
      <c r="F8" s="284"/>
      <c r="G8" s="284"/>
      <c r="H8" s="268"/>
    </row>
    <row r="9" spans="1:12" s="267" customFormat="1" ht="12.75" customHeight="1">
      <c r="A9" s="278"/>
      <c r="B9" s="287"/>
      <c r="C9" s="287"/>
      <c r="D9" s="288"/>
      <c r="E9" s="288"/>
      <c r="F9" s="287"/>
      <c r="G9" s="287"/>
      <c r="H9" s="268"/>
    </row>
    <row r="10" spans="1:12" s="267" customFormat="1" ht="25.5" customHeight="1" thickBot="1">
      <c r="A10" s="278"/>
      <c r="B10" s="289" t="s">
        <v>6</v>
      </c>
      <c r="C10" s="289" t="s">
        <v>7</v>
      </c>
      <c r="D10" s="289" t="s">
        <v>12</v>
      </c>
      <c r="E10" s="289" t="s">
        <v>13</v>
      </c>
      <c r="F10" s="290" t="s">
        <v>178</v>
      </c>
      <c r="G10" s="291" t="s">
        <v>179</v>
      </c>
      <c r="H10" s="268"/>
    </row>
    <row r="11" spans="1:12" s="267" customFormat="1" ht="26.25" thickBot="1">
      <c r="A11" s="278"/>
      <c r="B11" s="292">
        <v>1</v>
      </c>
      <c r="C11" s="293" t="s">
        <v>193</v>
      </c>
      <c r="D11" s="294" t="s">
        <v>109</v>
      </c>
      <c r="E11" s="367">
        <f>ROUND(B17*D17,2)</f>
        <v>8</v>
      </c>
      <c r="F11" s="316"/>
      <c r="G11" s="348">
        <f>ROUND(E11*F11,2)</f>
        <v>0</v>
      </c>
    </row>
    <row r="12" spans="1:12" s="267" customFormat="1" ht="26.25" thickBot="1">
      <c r="A12" s="278"/>
      <c r="B12" s="292">
        <f>B11+1</f>
        <v>2</v>
      </c>
      <c r="C12" s="293" t="s">
        <v>194</v>
      </c>
      <c r="D12" s="294" t="s">
        <v>109</v>
      </c>
      <c r="E12" s="367">
        <f>ROUND(B18*D18,2)</f>
        <v>16</v>
      </c>
      <c r="F12" s="317"/>
      <c r="G12" s="348">
        <f>ROUND(E12*F12,2)</f>
        <v>0</v>
      </c>
      <c r="L12" s="269"/>
    </row>
    <row r="13" spans="1:12" s="267" customFormat="1" ht="12.75" customHeight="1">
      <c r="A13" s="278"/>
      <c r="B13" s="297"/>
      <c r="C13" s="298"/>
      <c r="D13" s="299"/>
      <c r="E13" s="300"/>
      <c r="F13" s="301"/>
      <c r="G13" s="302"/>
      <c r="H13" s="268"/>
    </row>
    <row r="14" spans="1:12" s="267" customFormat="1" ht="12.75" customHeight="1">
      <c r="A14" s="278"/>
      <c r="B14" s="298"/>
      <c r="C14" s="278"/>
      <c r="D14" s="303"/>
      <c r="E14" s="299"/>
      <c r="F14" s="304" t="s">
        <v>180</v>
      </c>
      <c r="G14" s="305">
        <f>SUM(G11:G13)</f>
        <v>0</v>
      </c>
      <c r="H14" s="268"/>
    </row>
    <row r="15" spans="1:12" s="267" customFormat="1" ht="12.75" customHeight="1">
      <c r="A15" s="278"/>
      <c r="B15" s="476" t="s">
        <v>185</v>
      </c>
      <c r="C15" s="476"/>
      <c r="D15" s="288"/>
      <c r="E15" s="288"/>
      <c r="F15" s="306"/>
      <c r="G15" s="307"/>
      <c r="H15" s="268"/>
    </row>
    <row r="16" spans="1:12" s="267" customFormat="1" ht="12.75" customHeight="1">
      <c r="A16" s="278"/>
      <c r="B16" s="308" t="s">
        <v>186</v>
      </c>
      <c r="C16" s="308" t="s">
        <v>187</v>
      </c>
      <c r="D16" s="308" t="s">
        <v>169</v>
      </c>
      <c r="E16" s="288"/>
      <c r="F16" s="306"/>
      <c r="G16" s="307"/>
      <c r="H16" s="268"/>
    </row>
    <row r="17" spans="1:8" s="267" customFormat="1" ht="12.75" customHeight="1">
      <c r="A17" s="278"/>
      <c r="B17" s="309">
        <v>1</v>
      </c>
      <c r="C17" s="309" t="s">
        <v>195</v>
      </c>
      <c r="D17" s="310">
        <v>8</v>
      </c>
      <c r="E17" s="288"/>
      <c r="F17" s="306"/>
      <c r="G17" s="307"/>
      <c r="H17" s="268"/>
    </row>
    <row r="18" spans="1:8" s="267" customFormat="1" ht="12.75" customHeight="1">
      <c r="A18" s="278"/>
      <c r="B18" s="309">
        <v>2</v>
      </c>
      <c r="C18" s="309" t="s">
        <v>196</v>
      </c>
      <c r="D18" s="310">
        <v>8</v>
      </c>
      <c r="E18" s="288"/>
      <c r="F18" s="306"/>
      <c r="G18" s="307"/>
      <c r="H18" s="268"/>
    </row>
    <row r="19" spans="1:8" ht="12.75" customHeight="1"/>
    <row r="20" spans="1:8" ht="12.75" customHeight="1"/>
  </sheetData>
  <sheetProtection algorithmName="SHA-512" hashValue="C9W0sIgfS9w5TJVkV5gJ0q3s4N7j0e3fN+6vVT5O0asEvdC3q+Q245kmAM5nML8TnYui20l80hnNaIq99XzILw==" saltValue="nhCmaLwJxxjQPCly9y/3OA==" spinCount="100000" sheet="1" objects="1" scenarios="1" formatColumns="0" formatRows="0"/>
  <mergeCells count="3">
    <mergeCell ref="B3:G3"/>
    <mergeCell ref="C6:G6"/>
    <mergeCell ref="B15:C15"/>
  </mergeCells>
  <printOptions horizontalCentered="1"/>
  <pageMargins left="0.78740157480314965" right="0.55118110236220474" top="0.98425196850393704" bottom="0.78740157480314965" header="0.39370078740157483" footer="0.39370078740157483"/>
  <pageSetup paperSize="9" fitToHeight="0" orientation="portrait" r:id="rId1"/>
  <headerFooter scaleWithDoc="0">
    <oddHeader>&amp;L&amp;"Book Antiqua,Negrito"&amp;10Rev-2&amp;C&amp;"Book Antiqua,Negrito"&amp;10Primeira Etapa&amp;R&amp;G</oddHeader>
    <oddFooter>&amp;L&amp;"Arial,Negrito"&amp;10CTR 464&amp;C&amp;"Arial,Negrito"&amp;10C.&amp;P&amp;R&amp;"Arial,Itálico"&amp;10Origem: 408-Orçamento_Rel 2_Rel 5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Plan6">
    <tabColor rgb="FFFFFF00"/>
  </sheetPr>
  <dimension ref="A2:AMJ59"/>
  <sheetViews>
    <sheetView showGridLines="0" zoomScaleNormal="100" workbookViewId="0"/>
  </sheetViews>
  <sheetFormatPr defaultColWidth="9.140625" defaultRowHeight="15.75"/>
  <cols>
    <col min="1" max="1" width="3.7109375" style="134" customWidth="1"/>
    <col min="2" max="2" width="8.85546875" style="145" customWidth="1"/>
    <col min="3" max="3" width="35.85546875" style="140" customWidth="1"/>
    <col min="4" max="4" width="9.7109375" style="140" customWidth="1"/>
    <col min="5" max="5" width="11.140625" style="141" customWidth="1"/>
    <col min="6" max="6" width="8.7109375" style="142" customWidth="1"/>
    <col min="7" max="7" width="11.7109375" style="141" customWidth="1"/>
    <col min="8" max="8" width="15.7109375" style="142" customWidth="1"/>
    <col min="9" max="9" width="8.85546875" style="142" customWidth="1"/>
    <col min="10" max="11" width="20.7109375" style="142" customWidth="1"/>
    <col min="12" max="12" width="10.5703125" style="119" customWidth="1"/>
    <col min="13" max="13" width="18.28515625" style="121" customWidth="1"/>
    <col min="14" max="14" width="9.28515625" style="119" bestFit="1" customWidth="1"/>
    <col min="15" max="16" width="11" style="119" customWidth="1"/>
    <col min="17" max="17" width="9.140625" style="119"/>
    <col min="18" max="18" width="9.85546875" style="119" bestFit="1" customWidth="1"/>
    <col min="19" max="1024" width="9.140625" style="119"/>
    <col min="1025" max="16384" width="9.140625" style="127"/>
  </cols>
  <sheetData>
    <row r="2" spans="1:49" ht="18" customHeight="1">
      <c r="A2" s="132"/>
      <c r="B2" s="441" t="s">
        <v>0</v>
      </c>
      <c r="C2" s="442" t="s">
        <v>1</v>
      </c>
      <c r="D2" s="443"/>
      <c r="E2" s="443"/>
      <c r="F2" s="443"/>
      <c r="G2" s="443"/>
      <c r="H2" s="443"/>
      <c r="I2" s="443"/>
      <c r="J2" s="443"/>
      <c r="K2" s="444"/>
    </row>
    <row r="3" spans="1:49" ht="18" customHeight="1">
      <c r="A3" s="132"/>
      <c r="B3" s="441"/>
      <c r="C3" s="445" t="s">
        <v>269</v>
      </c>
      <c r="D3" s="446"/>
      <c r="E3" s="446"/>
      <c r="F3" s="446"/>
      <c r="G3" s="446"/>
      <c r="H3" s="446"/>
      <c r="I3" s="446"/>
      <c r="J3" s="446"/>
      <c r="K3" s="447"/>
      <c r="M3" s="128"/>
      <c r="N3" s="129"/>
      <c r="O3" s="129"/>
      <c r="P3" s="129"/>
      <c r="Q3" s="129"/>
      <c r="AL3" s="129"/>
      <c r="AM3" s="129"/>
      <c r="AN3" s="129"/>
      <c r="AO3" s="129"/>
      <c r="AP3" s="129"/>
      <c r="AQ3" s="129"/>
      <c r="AR3" s="129"/>
      <c r="AS3" s="129"/>
      <c r="AT3" s="129"/>
      <c r="AU3" s="129"/>
      <c r="AV3" s="129"/>
      <c r="AW3" s="130"/>
    </row>
    <row r="4" spans="1:49" ht="18" customHeight="1">
      <c r="A4" s="132"/>
      <c r="B4" s="439" t="s">
        <v>2</v>
      </c>
      <c r="C4" s="445" t="s">
        <v>270</v>
      </c>
      <c r="D4" s="446"/>
      <c r="E4" s="446"/>
      <c r="F4" s="446"/>
      <c r="G4" s="446"/>
      <c r="H4" s="446"/>
      <c r="I4" s="446"/>
      <c r="J4" s="446"/>
      <c r="K4" s="447"/>
    </row>
    <row r="5" spans="1:49" ht="30" customHeight="1">
      <c r="A5" s="132"/>
      <c r="B5" s="439"/>
      <c r="C5" s="448" t="s">
        <v>296</v>
      </c>
      <c r="D5" s="449"/>
      <c r="E5" s="449"/>
      <c r="F5" s="449"/>
      <c r="G5" s="449"/>
      <c r="H5" s="449"/>
      <c r="I5" s="449"/>
      <c r="J5" s="449"/>
      <c r="K5" s="450"/>
      <c r="M5" s="128"/>
      <c r="N5" s="129"/>
      <c r="O5" s="129"/>
      <c r="P5" s="129"/>
      <c r="Q5" s="129"/>
    </row>
    <row r="6" spans="1:49" ht="18" customHeight="1">
      <c r="A6" s="132"/>
      <c r="B6" s="439"/>
      <c r="C6" s="468" t="s">
        <v>115</v>
      </c>
      <c r="D6" s="468"/>
      <c r="E6" s="468"/>
      <c r="F6" s="468"/>
      <c r="G6" s="468"/>
      <c r="H6" s="469" t="s">
        <v>4</v>
      </c>
      <c r="I6" s="469"/>
      <c r="J6" s="469"/>
      <c r="K6" s="403">
        <v>0.24179999999999999</v>
      </c>
    </row>
    <row r="7" spans="1:49" ht="18" customHeight="1">
      <c r="A7" s="132"/>
      <c r="B7" s="440"/>
      <c r="C7" s="470" t="s">
        <v>52</v>
      </c>
      <c r="D7" s="470"/>
      <c r="E7" s="470"/>
      <c r="F7" s="470"/>
      <c r="G7" s="470"/>
      <c r="H7" s="471" t="s">
        <v>5</v>
      </c>
      <c r="I7" s="471"/>
      <c r="J7" s="471"/>
      <c r="K7" s="404">
        <v>0.14019999999999999</v>
      </c>
      <c r="M7" s="128"/>
      <c r="N7" s="129"/>
      <c r="O7" s="129"/>
      <c r="P7" s="129"/>
      <c r="Q7" s="129"/>
    </row>
    <row r="8" spans="1:49" ht="54" customHeight="1">
      <c r="A8" s="132"/>
      <c r="B8" s="133" t="s">
        <v>6</v>
      </c>
      <c r="C8" s="152" t="s">
        <v>7</v>
      </c>
      <c r="D8" s="193" t="s">
        <v>10</v>
      </c>
      <c r="E8" s="153" t="s">
        <v>11</v>
      </c>
      <c r="F8" s="152" t="s">
        <v>12</v>
      </c>
      <c r="G8" s="153" t="s">
        <v>13</v>
      </c>
      <c r="H8" s="152" t="s">
        <v>227</v>
      </c>
      <c r="I8" s="152" t="s">
        <v>14</v>
      </c>
      <c r="J8" s="152" t="s">
        <v>228</v>
      </c>
      <c r="K8" s="152" t="s">
        <v>229</v>
      </c>
    </row>
    <row r="9" spans="1:49" s="119" customFormat="1">
      <c r="A9" s="134"/>
      <c r="B9" s="368"/>
      <c r="C9" s="369"/>
      <c r="D9" s="370"/>
      <c r="E9" s="371"/>
      <c r="F9" s="372"/>
      <c r="G9" s="373"/>
      <c r="H9" s="372"/>
      <c r="I9" s="372"/>
      <c r="J9" s="374"/>
      <c r="K9" s="375"/>
      <c r="L9" s="120"/>
      <c r="M9" s="128"/>
      <c r="N9" s="129"/>
      <c r="O9" s="129"/>
      <c r="P9" s="129"/>
      <c r="Q9" s="129"/>
    </row>
    <row r="10" spans="1:49" s="119" customFormat="1">
      <c r="A10" s="134"/>
      <c r="B10" s="62">
        <f>B18</f>
        <v>1</v>
      </c>
      <c r="C10" s="95" t="s">
        <v>320</v>
      </c>
      <c r="D10" s="200"/>
      <c r="E10" s="201"/>
      <c r="F10" s="154"/>
      <c r="G10" s="155"/>
      <c r="H10" s="154"/>
      <c r="I10" s="154"/>
      <c r="J10" s="202"/>
      <c r="K10" s="118">
        <f>K30</f>
        <v>0</v>
      </c>
      <c r="L10" s="120"/>
      <c r="M10" s="121"/>
    </row>
    <row r="11" spans="1:49" s="119" customFormat="1">
      <c r="A11" s="134"/>
      <c r="B11" s="62"/>
      <c r="C11" s="97"/>
      <c r="D11" s="200"/>
      <c r="E11" s="201"/>
      <c r="F11" s="154"/>
      <c r="G11" s="155"/>
      <c r="H11" s="154"/>
      <c r="I11" s="154"/>
      <c r="J11" s="202"/>
      <c r="K11" s="116"/>
      <c r="L11" s="120"/>
      <c r="M11" s="128"/>
      <c r="N11" s="129"/>
      <c r="O11" s="129"/>
      <c r="P11" s="129"/>
      <c r="Q11" s="129"/>
    </row>
    <row r="12" spans="1:49" s="119" customFormat="1">
      <c r="A12" s="134"/>
      <c r="B12" s="62">
        <f>B32</f>
        <v>2</v>
      </c>
      <c r="C12" s="97" t="s">
        <v>321</v>
      </c>
      <c r="D12" s="200"/>
      <c r="E12" s="201"/>
      <c r="F12" s="154"/>
      <c r="G12" s="155"/>
      <c r="H12" s="154"/>
      <c r="I12" s="154"/>
      <c r="J12" s="202"/>
      <c r="K12" s="118">
        <f>K41</f>
        <v>0</v>
      </c>
      <c r="L12" s="120"/>
      <c r="M12" s="121"/>
    </row>
    <row r="13" spans="1:49" s="119" customFormat="1">
      <c r="A13" s="134"/>
      <c r="B13" s="62"/>
      <c r="C13" s="97"/>
      <c r="D13" s="200"/>
      <c r="E13" s="201"/>
      <c r="F13" s="154"/>
      <c r="G13" s="155"/>
      <c r="H13" s="154"/>
      <c r="I13" s="154"/>
      <c r="J13" s="202"/>
      <c r="K13" s="116"/>
      <c r="L13" s="120"/>
      <c r="M13" s="128"/>
      <c r="N13" s="129"/>
      <c r="O13" s="129"/>
      <c r="P13" s="129"/>
      <c r="Q13" s="129"/>
    </row>
    <row r="14" spans="1:49" s="119" customFormat="1" ht="31.5">
      <c r="A14" s="134"/>
      <c r="B14" s="62">
        <f>B43</f>
        <v>3</v>
      </c>
      <c r="C14" s="97" t="s">
        <v>322</v>
      </c>
      <c r="D14" s="200"/>
      <c r="E14" s="201"/>
      <c r="F14" s="154"/>
      <c r="G14" s="155"/>
      <c r="H14" s="154"/>
      <c r="I14" s="154"/>
      <c r="J14" s="202"/>
      <c r="K14" s="118">
        <f>K54</f>
        <v>0</v>
      </c>
      <c r="L14" s="120"/>
      <c r="M14" s="121"/>
    </row>
    <row r="15" spans="1:49" s="119" customFormat="1">
      <c r="A15" s="134"/>
      <c r="B15" s="62"/>
      <c r="C15" s="97"/>
      <c r="D15" s="200"/>
      <c r="E15" s="201"/>
      <c r="F15" s="154"/>
      <c r="G15" s="155"/>
      <c r="H15" s="154"/>
      <c r="I15" s="154"/>
      <c r="J15" s="202"/>
      <c r="K15" s="116"/>
      <c r="L15" s="120"/>
      <c r="M15" s="128"/>
      <c r="N15" s="129"/>
      <c r="O15" s="129"/>
      <c r="P15" s="129"/>
      <c r="Q15" s="129"/>
    </row>
    <row r="16" spans="1:49" s="119" customFormat="1">
      <c r="A16" s="134"/>
      <c r="B16" s="157"/>
      <c r="C16" s="158" t="s">
        <v>8</v>
      </c>
      <c r="D16" s="210"/>
      <c r="E16" s="211"/>
      <c r="F16" s="158"/>
      <c r="G16" s="159"/>
      <c r="H16" s="158"/>
      <c r="I16" s="158"/>
      <c r="J16" s="212"/>
      <c r="K16" s="110">
        <f>SUM(K9:K15)</f>
        <v>0</v>
      </c>
      <c r="L16" s="2"/>
      <c r="M16" s="121"/>
    </row>
    <row r="17" spans="1:23" s="119" customFormat="1">
      <c r="A17" s="134"/>
      <c r="B17" s="160"/>
      <c r="C17" s="161"/>
      <c r="D17" s="318"/>
      <c r="E17" s="319"/>
      <c r="F17" s="162"/>
      <c r="G17" s="163"/>
      <c r="H17" s="163"/>
      <c r="I17" s="163"/>
      <c r="J17" s="320"/>
      <c r="K17" s="111"/>
      <c r="M17" s="128"/>
      <c r="N17" s="129"/>
      <c r="O17" s="129"/>
      <c r="P17" s="129"/>
      <c r="Q17" s="129"/>
    </row>
    <row r="18" spans="1:23" s="119" customFormat="1" ht="16.5" thickBot="1">
      <c r="A18" s="134"/>
      <c r="B18" s="165">
        <v>1</v>
      </c>
      <c r="C18" s="166" t="s">
        <v>120</v>
      </c>
      <c r="D18" s="219"/>
      <c r="E18" s="220"/>
      <c r="F18" s="221"/>
      <c r="G18" s="222"/>
      <c r="H18" s="223"/>
      <c r="I18" s="223"/>
      <c r="J18" s="224"/>
      <c r="K18" s="225"/>
      <c r="M18" s="121"/>
    </row>
    <row r="19" spans="1:23" s="121" customFormat="1" ht="32.25" thickBot="1">
      <c r="A19" s="142"/>
      <c r="B19" s="226" t="s">
        <v>15</v>
      </c>
      <c r="C19" s="172" t="s">
        <v>121</v>
      </c>
      <c r="D19" s="227"/>
      <c r="E19" s="228"/>
      <c r="F19" s="173" t="s">
        <v>54</v>
      </c>
      <c r="G19" s="174">
        <v>5</v>
      </c>
      <c r="H19" s="191"/>
      <c r="I19" s="96">
        <f t="shared" ref="I19:I28" si="0">$K$7</f>
        <v>0.14019999999999999</v>
      </c>
      <c r="J19" s="175">
        <f>ROUND(H19*(I19+1),2)</f>
        <v>0</v>
      </c>
      <c r="K19" s="175">
        <f>ROUND(G19*J19,2)</f>
        <v>0</v>
      </c>
      <c r="L19" s="119"/>
      <c r="M19" s="128"/>
      <c r="N19" s="129"/>
      <c r="O19" s="129"/>
      <c r="P19" s="129"/>
      <c r="Q19" s="129"/>
      <c r="R19" s="119"/>
      <c r="S19" s="119"/>
      <c r="T19" s="119"/>
      <c r="U19" s="119"/>
      <c r="V19" s="119"/>
      <c r="W19" s="119"/>
    </row>
    <row r="20" spans="1:23" s="121" customFormat="1" ht="32.25" thickBot="1">
      <c r="A20" s="142"/>
      <c r="B20" s="226" t="s">
        <v>17</v>
      </c>
      <c r="C20" s="172" t="s">
        <v>241</v>
      </c>
      <c r="D20" s="227"/>
      <c r="E20" s="228"/>
      <c r="F20" s="173" t="s">
        <v>54</v>
      </c>
      <c r="G20" s="229">
        <v>5</v>
      </c>
      <c r="H20" s="191"/>
      <c r="I20" s="96">
        <f t="shared" si="0"/>
        <v>0.14019999999999999</v>
      </c>
      <c r="J20" s="175">
        <f t="shared" ref="J20:J28" si="1">ROUND(H20*(I20+1),2)</f>
        <v>0</v>
      </c>
      <c r="K20" s="175">
        <f t="shared" ref="K20:K28" si="2">ROUND(G20*J20,2)</f>
        <v>0</v>
      </c>
      <c r="L20" s="119"/>
      <c r="N20" s="119"/>
      <c r="O20" s="119"/>
      <c r="P20" s="119"/>
      <c r="Q20" s="119"/>
      <c r="R20" s="119"/>
      <c r="S20" s="119"/>
      <c r="T20" s="119"/>
      <c r="U20" s="119"/>
      <c r="V20" s="119"/>
      <c r="W20" s="119"/>
    </row>
    <row r="21" spans="1:23" s="121" customFormat="1" ht="32.25" thickBot="1">
      <c r="A21" s="142"/>
      <c r="B21" s="226" t="s">
        <v>18</v>
      </c>
      <c r="C21" s="172" t="s">
        <v>242</v>
      </c>
      <c r="D21" s="227"/>
      <c r="E21" s="228"/>
      <c r="F21" s="173" t="s">
        <v>54</v>
      </c>
      <c r="G21" s="229">
        <v>5</v>
      </c>
      <c r="H21" s="191"/>
      <c r="I21" s="96">
        <f t="shared" si="0"/>
        <v>0.14019999999999999</v>
      </c>
      <c r="J21" s="175">
        <f t="shared" si="1"/>
        <v>0</v>
      </c>
      <c r="K21" s="175">
        <f t="shared" si="2"/>
        <v>0</v>
      </c>
      <c r="L21" s="119"/>
      <c r="M21" s="128"/>
      <c r="N21" s="129"/>
      <c r="O21" s="129"/>
      <c r="P21" s="129"/>
      <c r="Q21" s="129"/>
      <c r="R21" s="119"/>
      <c r="S21" s="119"/>
      <c r="T21" s="119"/>
      <c r="U21" s="119"/>
      <c r="V21" s="119"/>
      <c r="W21" s="119"/>
    </row>
    <row r="22" spans="1:23" s="121" customFormat="1" ht="32.25" thickBot="1">
      <c r="A22" s="142"/>
      <c r="B22" s="226" t="s">
        <v>19</v>
      </c>
      <c r="C22" s="172" t="s">
        <v>243</v>
      </c>
      <c r="D22" s="227"/>
      <c r="E22" s="228"/>
      <c r="F22" s="173" t="s">
        <v>54</v>
      </c>
      <c r="G22" s="229">
        <v>5</v>
      </c>
      <c r="H22" s="191"/>
      <c r="I22" s="96">
        <f t="shared" si="0"/>
        <v>0.14019999999999999</v>
      </c>
      <c r="J22" s="175">
        <f t="shared" si="1"/>
        <v>0</v>
      </c>
      <c r="K22" s="175">
        <f t="shared" si="2"/>
        <v>0</v>
      </c>
      <c r="L22" s="119"/>
      <c r="N22" s="119"/>
      <c r="O22" s="119"/>
      <c r="P22" s="119"/>
      <c r="Q22" s="119"/>
      <c r="R22" s="119"/>
      <c r="S22" s="119"/>
      <c r="T22" s="119"/>
      <c r="U22" s="119"/>
      <c r="V22" s="119"/>
      <c r="W22" s="119"/>
    </row>
    <row r="23" spans="1:23" s="121" customFormat="1" ht="32.25" thickBot="1">
      <c r="A23" s="142"/>
      <c r="B23" s="226" t="s">
        <v>20</v>
      </c>
      <c r="C23" s="172" t="s">
        <v>244</v>
      </c>
      <c r="D23" s="227"/>
      <c r="E23" s="228"/>
      <c r="F23" s="173" t="s">
        <v>54</v>
      </c>
      <c r="G23" s="229">
        <v>5</v>
      </c>
      <c r="H23" s="191"/>
      <c r="I23" s="96">
        <f t="shared" si="0"/>
        <v>0.14019999999999999</v>
      </c>
      <c r="J23" s="175">
        <f t="shared" si="1"/>
        <v>0</v>
      </c>
      <c r="K23" s="175">
        <f t="shared" si="2"/>
        <v>0</v>
      </c>
      <c r="L23" s="119"/>
      <c r="M23" s="128"/>
      <c r="N23" s="129"/>
      <c r="O23" s="129"/>
      <c r="P23" s="129"/>
      <c r="Q23" s="129"/>
      <c r="R23" s="119"/>
      <c r="S23" s="119"/>
      <c r="T23" s="119"/>
      <c r="U23" s="119"/>
      <c r="V23" s="119"/>
      <c r="W23" s="119"/>
    </row>
    <row r="24" spans="1:23" s="121" customFormat="1" ht="32.25" thickBot="1">
      <c r="A24" s="142"/>
      <c r="B24" s="226" t="s">
        <v>21</v>
      </c>
      <c r="C24" s="172" t="s">
        <v>243</v>
      </c>
      <c r="D24" s="227"/>
      <c r="E24" s="228"/>
      <c r="F24" s="173" t="s">
        <v>30</v>
      </c>
      <c r="G24" s="229">
        <v>5</v>
      </c>
      <c r="H24" s="191"/>
      <c r="I24" s="96">
        <f t="shared" si="0"/>
        <v>0.14019999999999999</v>
      </c>
      <c r="J24" s="175">
        <f t="shared" si="1"/>
        <v>0</v>
      </c>
      <c r="K24" s="175">
        <f t="shared" si="2"/>
        <v>0</v>
      </c>
      <c r="L24" s="119"/>
      <c r="N24" s="119"/>
      <c r="O24" s="119"/>
      <c r="P24" s="119"/>
      <c r="Q24" s="119"/>
      <c r="R24" s="119"/>
      <c r="S24" s="119"/>
      <c r="T24" s="119"/>
      <c r="U24" s="119"/>
      <c r="V24" s="119"/>
      <c r="W24" s="119"/>
    </row>
    <row r="25" spans="1:23" s="121" customFormat="1" ht="32.25" thickBot="1">
      <c r="A25" s="142"/>
      <c r="B25" s="226" t="s">
        <v>22</v>
      </c>
      <c r="C25" s="172" t="s">
        <v>245</v>
      </c>
      <c r="D25" s="227"/>
      <c r="E25" s="228"/>
      <c r="F25" s="173" t="s">
        <v>54</v>
      </c>
      <c r="G25" s="229">
        <v>5</v>
      </c>
      <c r="H25" s="191"/>
      <c r="I25" s="96">
        <f t="shared" si="0"/>
        <v>0.14019999999999999</v>
      </c>
      <c r="J25" s="175">
        <f t="shared" si="1"/>
        <v>0</v>
      </c>
      <c r="K25" s="175">
        <f t="shared" si="2"/>
        <v>0</v>
      </c>
      <c r="L25" s="119"/>
      <c r="M25" s="128"/>
      <c r="N25" s="129"/>
      <c r="O25" s="129"/>
      <c r="P25" s="129"/>
      <c r="Q25" s="129"/>
      <c r="R25" s="119"/>
      <c r="S25" s="119"/>
      <c r="T25" s="119"/>
      <c r="U25" s="119"/>
      <c r="V25" s="119"/>
      <c r="W25" s="119"/>
    </row>
    <row r="26" spans="1:23" s="121" customFormat="1" ht="32.25" thickBot="1">
      <c r="A26" s="142"/>
      <c r="B26" s="226" t="s">
        <v>112</v>
      </c>
      <c r="C26" s="172" t="s">
        <v>243</v>
      </c>
      <c r="D26" s="227"/>
      <c r="E26" s="228"/>
      <c r="F26" s="173" t="s">
        <v>30</v>
      </c>
      <c r="G26" s="229">
        <v>5</v>
      </c>
      <c r="H26" s="191"/>
      <c r="I26" s="96">
        <f t="shared" si="0"/>
        <v>0.14019999999999999</v>
      </c>
      <c r="J26" s="175">
        <f t="shared" si="1"/>
        <v>0</v>
      </c>
      <c r="K26" s="175">
        <f t="shared" si="2"/>
        <v>0</v>
      </c>
      <c r="L26" s="119"/>
      <c r="N26" s="119"/>
      <c r="O26" s="119"/>
      <c r="P26" s="119"/>
      <c r="Q26" s="119"/>
      <c r="R26" s="119"/>
      <c r="S26" s="119"/>
      <c r="T26" s="119"/>
      <c r="U26" s="119"/>
      <c r="V26" s="119"/>
      <c r="W26" s="119"/>
    </row>
    <row r="27" spans="1:23" s="121" customFormat="1" ht="16.5" thickBot="1">
      <c r="A27" s="142"/>
      <c r="B27" s="226" t="s">
        <v>113</v>
      </c>
      <c r="C27" s="172" t="s">
        <v>267</v>
      </c>
      <c r="D27" s="227"/>
      <c r="E27" s="228"/>
      <c r="F27" s="173" t="s">
        <v>40</v>
      </c>
      <c r="G27" s="229">
        <v>11</v>
      </c>
      <c r="H27" s="191"/>
      <c r="I27" s="96">
        <f t="shared" si="0"/>
        <v>0.14019999999999999</v>
      </c>
      <c r="J27" s="175">
        <f t="shared" si="1"/>
        <v>0</v>
      </c>
      <c r="K27" s="175">
        <f t="shared" si="2"/>
        <v>0</v>
      </c>
      <c r="L27" s="119"/>
      <c r="M27" s="128"/>
      <c r="N27" s="129"/>
      <c r="O27" s="129"/>
      <c r="P27" s="129"/>
      <c r="Q27" s="129"/>
      <c r="R27" s="119"/>
      <c r="S27" s="119"/>
      <c r="T27" s="119"/>
      <c r="U27" s="119"/>
      <c r="V27" s="119"/>
      <c r="W27" s="119"/>
    </row>
    <row r="28" spans="1:23" s="121" customFormat="1" ht="32.25" thickBot="1">
      <c r="A28" s="142"/>
      <c r="B28" s="226" t="s">
        <v>114</v>
      </c>
      <c r="C28" s="172" t="s">
        <v>240</v>
      </c>
      <c r="D28" s="227"/>
      <c r="E28" s="228"/>
      <c r="F28" s="173" t="s">
        <v>40</v>
      </c>
      <c r="G28" s="229">
        <v>2</v>
      </c>
      <c r="H28" s="191"/>
      <c r="I28" s="96">
        <f t="shared" si="0"/>
        <v>0.14019999999999999</v>
      </c>
      <c r="J28" s="175">
        <f t="shared" si="1"/>
        <v>0</v>
      </c>
      <c r="K28" s="175">
        <f t="shared" si="2"/>
        <v>0</v>
      </c>
      <c r="L28" s="119"/>
      <c r="N28" s="119"/>
      <c r="O28" s="119"/>
      <c r="P28" s="119"/>
      <c r="Q28" s="119"/>
      <c r="R28" s="119"/>
      <c r="S28" s="119"/>
      <c r="T28" s="119"/>
      <c r="U28" s="119"/>
      <c r="V28" s="119"/>
      <c r="W28" s="119"/>
    </row>
    <row r="29" spans="1:23" s="119" customFormat="1">
      <c r="A29" s="134"/>
      <c r="B29" s="230"/>
      <c r="C29" s="204"/>
      <c r="D29" s="231"/>
      <c r="E29" s="8"/>
      <c r="F29" s="221"/>
      <c r="G29" s="222"/>
      <c r="H29" s="224"/>
      <c r="I29" s="9"/>
      <c r="J29" s="232"/>
      <c r="K29" s="225"/>
      <c r="M29" s="128"/>
      <c r="N29" s="129"/>
      <c r="O29" s="129"/>
      <c r="P29" s="129"/>
      <c r="Q29" s="129"/>
    </row>
    <row r="30" spans="1:23" s="119" customFormat="1">
      <c r="A30" s="134"/>
      <c r="B30" s="230"/>
      <c r="C30" s="158" t="s">
        <v>23</v>
      </c>
      <c r="D30" s="219"/>
      <c r="E30" s="233"/>
      <c r="F30" s="234"/>
      <c r="G30" s="235"/>
      <c r="H30" s="236"/>
      <c r="I30" s="9"/>
      <c r="J30" s="232"/>
      <c r="K30" s="180">
        <f>SUM(K19:K29)</f>
        <v>0</v>
      </c>
      <c r="M30" s="121"/>
    </row>
    <row r="31" spans="1:23" s="119" customFormat="1">
      <c r="A31" s="134"/>
      <c r="B31" s="230"/>
      <c r="C31" s="204"/>
      <c r="D31" s="237"/>
      <c r="E31" s="220"/>
      <c r="F31" s="221"/>
      <c r="G31" s="222"/>
      <c r="H31" s="224"/>
      <c r="I31" s="9"/>
      <c r="J31" s="232"/>
      <c r="K31" s="225"/>
      <c r="M31" s="128"/>
      <c r="N31" s="129"/>
      <c r="O31" s="129"/>
      <c r="P31" s="129"/>
      <c r="Q31" s="129"/>
    </row>
    <row r="32" spans="1:23" s="119" customFormat="1" ht="16.5" thickBot="1">
      <c r="A32" s="134"/>
      <c r="B32" s="165">
        <v>2</v>
      </c>
      <c r="C32" s="166" t="s">
        <v>122</v>
      </c>
      <c r="D32" s="219"/>
      <c r="E32" s="220"/>
      <c r="F32" s="221"/>
      <c r="G32" s="222"/>
      <c r="H32" s="224"/>
      <c r="I32" s="223"/>
      <c r="J32" s="224"/>
      <c r="K32" s="225"/>
      <c r="M32" s="121"/>
    </row>
    <row r="33" spans="1:23" s="121" customFormat="1" ht="32.25" thickBot="1">
      <c r="A33" s="142"/>
      <c r="B33" s="226" t="s">
        <v>25</v>
      </c>
      <c r="C33" s="172" t="s">
        <v>123</v>
      </c>
      <c r="D33" s="227"/>
      <c r="E33" s="228"/>
      <c r="F33" s="173" t="s">
        <v>54</v>
      </c>
      <c r="G33" s="174">
        <v>1</v>
      </c>
      <c r="H33" s="191"/>
      <c r="I33" s="96">
        <f t="shared" ref="I33:I39" si="3">$K$7</f>
        <v>0.14019999999999999</v>
      </c>
      <c r="J33" s="175">
        <f>ROUND(H33*(I33+1),2)</f>
        <v>0</v>
      </c>
      <c r="K33" s="175">
        <f>ROUND(G33*J33,2)</f>
        <v>0</v>
      </c>
      <c r="L33" s="119"/>
      <c r="M33" s="128"/>
      <c r="N33" s="129"/>
      <c r="O33" s="129"/>
      <c r="P33" s="129"/>
      <c r="Q33" s="129"/>
      <c r="R33" s="119"/>
      <c r="S33" s="119"/>
      <c r="T33" s="119"/>
      <c r="U33" s="119"/>
      <c r="V33" s="119"/>
      <c r="W33" s="119"/>
    </row>
    <row r="34" spans="1:23" s="121" customFormat="1" ht="32.25" thickBot="1">
      <c r="A34" s="142"/>
      <c r="B34" s="226" t="s">
        <v>34</v>
      </c>
      <c r="C34" s="172" t="s">
        <v>124</v>
      </c>
      <c r="D34" s="227"/>
      <c r="E34" s="228"/>
      <c r="F34" s="173" t="s">
        <v>54</v>
      </c>
      <c r="G34" s="174">
        <v>1</v>
      </c>
      <c r="H34" s="191"/>
      <c r="I34" s="96">
        <f t="shared" si="3"/>
        <v>0.14019999999999999</v>
      </c>
      <c r="J34" s="175">
        <f t="shared" ref="J34:J39" si="4">ROUND(H34*(I34+1),2)</f>
        <v>0</v>
      </c>
      <c r="K34" s="175">
        <f t="shared" ref="K34:K39" si="5">ROUND(G34*J34,2)</f>
        <v>0</v>
      </c>
      <c r="L34" s="119"/>
      <c r="N34" s="119"/>
      <c r="O34" s="119"/>
      <c r="P34" s="119"/>
      <c r="Q34" s="119"/>
      <c r="R34" s="119"/>
      <c r="S34" s="119"/>
      <c r="T34" s="119"/>
      <c r="U34" s="119"/>
      <c r="V34" s="119"/>
      <c r="W34" s="119"/>
    </row>
    <row r="35" spans="1:23" s="121" customFormat="1" ht="32.25" thickBot="1">
      <c r="A35" s="142"/>
      <c r="B35" s="226" t="s">
        <v>35</v>
      </c>
      <c r="C35" s="172" t="s">
        <v>125</v>
      </c>
      <c r="D35" s="227"/>
      <c r="E35" s="228"/>
      <c r="F35" s="173" t="s">
        <v>54</v>
      </c>
      <c r="G35" s="174">
        <v>1</v>
      </c>
      <c r="H35" s="191"/>
      <c r="I35" s="96">
        <f t="shared" si="3"/>
        <v>0.14019999999999999</v>
      </c>
      <c r="J35" s="175">
        <f t="shared" si="4"/>
        <v>0</v>
      </c>
      <c r="K35" s="175">
        <f t="shared" si="5"/>
        <v>0</v>
      </c>
      <c r="L35" s="119"/>
      <c r="M35" s="128"/>
      <c r="N35" s="129"/>
      <c r="O35" s="129"/>
      <c r="P35" s="129"/>
      <c r="Q35" s="129"/>
      <c r="R35" s="119"/>
      <c r="S35" s="119"/>
      <c r="T35" s="119"/>
      <c r="U35" s="119"/>
      <c r="V35" s="119"/>
      <c r="W35" s="119"/>
    </row>
    <row r="36" spans="1:23" s="121" customFormat="1" ht="48" thickBot="1">
      <c r="A36" s="142"/>
      <c r="B36" s="226" t="s">
        <v>36</v>
      </c>
      <c r="C36" s="172" t="s">
        <v>126</v>
      </c>
      <c r="D36" s="227"/>
      <c r="E36" s="228"/>
      <c r="F36" s="173" t="s">
        <v>54</v>
      </c>
      <c r="G36" s="174">
        <v>1</v>
      </c>
      <c r="H36" s="191"/>
      <c r="I36" s="96">
        <f t="shared" si="3"/>
        <v>0.14019999999999999</v>
      </c>
      <c r="J36" s="175">
        <f t="shared" si="4"/>
        <v>0</v>
      </c>
      <c r="K36" s="175">
        <f t="shared" si="5"/>
        <v>0</v>
      </c>
      <c r="N36" s="119"/>
      <c r="O36" s="119"/>
      <c r="P36" s="119"/>
      <c r="Q36" s="119"/>
      <c r="R36" s="119"/>
      <c r="S36" s="119"/>
      <c r="T36" s="119"/>
      <c r="U36" s="119"/>
      <c r="V36" s="119"/>
      <c r="W36" s="119"/>
    </row>
    <row r="37" spans="1:23" s="121" customFormat="1" ht="32.25" thickBot="1">
      <c r="A37" s="142"/>
      <c r="B37" s="226" t="s">
        <v>117</v>
      </c>
      <c r="C37" s="172" t="s">
        <v>247</v>
      </c>
      <c r="D37" s="227"/>
      <c r="E37" s="228"/>
      <c r="F37" s="173" t="s">
        <v>54</v>
      </c>
      <c r="G37" s="174">
        <v>1</v>
      </c>
      <c r="H37" s="191"/>
      <c r="I37" s="96">
        <f t="shared" si="3"/>
        <v>0.14019999999999999</v>
      </c>
      <c r="J37" s="175">
        <f t="shared" si="4"/>
        <v>0</v>
      </c>
      <c r="K37" s="175">
        <f t="shared" si="5"/>
        <v>0</v>
      </c>
      <c r="M37" s="128"/>
      <c r="N37" s="129"/>
      <c r="O37" s="129"/>
      <c r="P37" s="129"/>
      <c r="Q37" s="129"/>
      <c r="R37" s="119"/>
      <c r="S37" s="119"/>
      <c r="T37" s="119"/>
      <c r="U37" s="119"/>
      <c r="V37" s="119"/>
      <c r="W37" s="119"/>
    </row>
    <row r="38" spans="1:23" s="121" customFormat="1" ht="32.25" thickBot="1">
      <c r="A38" s="142"/>
      <c r="B38" s="226" t="s">
        <v>127</v>
      </c>
      <c r="C38" s="172" t="s">
        <v>128</v>
      </c>
      <c r="D38" s="227"/>
      <c r="E38" s="228"/>
      <c r="F38" s="173" t="s">
        <v>94</v>
      </c>
      <c r="G38" s="174">
        <v>2</v>
      </c>
      <c r="H38" s="191"/>
      <c r="I38" s="96">
        <f t="shared" si="3"/>
        <v>0.14019999999999999</v>
      </c>
      <c r="J38" s="175">
        <f t="shared" si="4"/>
        <v>0</v>
      </c>
      <c r="K38" s="175">
        <f t="shared" si="5"/>
        <v>0</v>
      </c>
      <c r="N38" s="119"/>
      <c r="O38" s="119"/>
      <c r="P38" s="119"/>
      <c r="Q38" s="119"/>
      <c r="R38" s="119"/>
      <c r="S38" s="119"/>
      <c r="T38" s="119"/>
      <c r="U38" s="119"/>
      <c r="V38" s="119"/>
      <c r="W38" s="119"/>
    </row>
    <row r="39" spans="1:23" s="121" customFormat="1" ht="32.25" thickBot="1">
      <c r="A39" s="142"/>
      <c r="B39" s="226" t="s">
        <v>129</v>
      </c>
      <c r="C39" s="172" t="s">
        <v>130</v>
      </c>
      <c r="D39" s="227"/>
      <c r="E39" s="228"/>
      <c r="F39" s="173" t="s">
        <v>94</v>
      </c>
      <c r="G39" s="174">
        <v>4</v>
      </c>
      <c r="H39" s="191"/>
      <c r="I39" s="96">
        <f t="shared" si="3"/>
        <v>0.14019999999999999</v>
      </c>
      <c r="J39" s="175">
        <f t="shared" si="4"/>
        <v>0</v>
      </c>
      <c r="K39" s="175">
        <f t="shared" si="5"/>
        <v>0</v>
      </c>
      <c r="M39" s="128"/>
      <c r="N39" s="129"/>
      <c r="O39" s="129"/>
      <c r="P39" s="129"/>
      <c r="Q39" s="129"/>
      <c r="R39" s="119"/>
      <c r="S39" s="119"/>
      <c r="T39" s="119"/>
      <c r="U39" s="119"/>
      <c r="V39" s="119"/>
      <c r="W39" s="119"/>
    </row>
    <row r="40" spans="1:23" s="119" customFormat="1">
      <c r="A40" s="134"/>
      <c r="B40" s="230"/>
      <c r="C40" s="204"/>
      <c r="D40" s="231"/>
      <c r="E40" s="8"/>
      <c r="F40" s="221"/>
      <c r="G40" s="222"/>
      <c r="H40" s="224"/>
      <c r="I40" s="9"/>
      <c r="J40" s="232"/>
      <c r="K40" s="225"/>
      <c r="M40" s="121"/>
    </row>
    <row r="41" spans="1:23" s="119" customFormat="1">
      <c r="A41" s="134"/>
      <c r="B41" s="230"/>
      <c r="C41" s="158" t="s">
        <v>27</v>
      </c>
      <c r="D41" s="219"/>
      <c r="E41" s="233"/>
      <c r="F41" s="234"/>
      <c r="G41" s="235"/>
      <c r="H41" s="236"/>
      <c r="I41" s="9"/>
      <c r="J41" s="232"/>
      <c r="K41" s="180">
        <f>SUM(K33:K40)</f>
        <v>0</v>
      </c>
      <c r="M41" s="128"/>
      <c r="N41" s="129"/>
      <c r="O41" s="129"/>
      <c r="P41" s="129"/>
      <c r="Q41" s="129"/>
    </row>
    <row r="42" spans="1:23" s="119" customFormat="1">
      <c r="A42" s="134"/>
      <c r="B42" s="230"/>
      <c r="C42" s="204"/>
      <c r="D42" s="237"/>
      <c r="E42" s="220"/>
      <c r="F42" s="221"/>
      <c r="G42" s="222"/>
      <c r="H42" s="224"/>
      <c r="I42" s="9"/>
      <c r="J42" s="232"/>
      <c r="K42" s="225"/>
      <c r="M42" s="121"/>
    </row>
    <row r="43" spans="1:23" s="119" customFormat="1" ht="32.25" thickBot="1">
      <c r="A43" s="134"/>
      <c r="B43" s="165">
        <v>3</v>
      </c>
      <c r="C43" s="166" t="s">
        <v>131</v>
      </c>
      <c r="D43" s="219"/>
      <c r="E43" s="220"/>
      <c r="F43" s="221"/>
      <c r="G43" s="185"/>
      <c r="H43" s="224"/>
      <c r="I43" s="223"/>
      <c r="J43" s="224"/>
      <c r="K43" s="225"/>
      <c r="M43" s="128"/>
      <c r="N43" s="129"/>
      <c r="O43" s="129"/>
      <c r="P43" s="129"/>
      <c r="Q43" s="129"/>
    </row>
    <row r="44" spans="1:23" s="121" customFormat="1" ht="32.25" thickBot="1">
      <c r="A44" s="142"/>
      <c r="B44" s="226" t="s">
        <v>39</v>
      </c>
      <c r="C44" s="172" t="s">
        <v>246</v>
      </c>
      <c r="D44" s="227"/>
      <c r="E44" s="228"/>
      <c r="F44" s="173" t="s">
        <v>30</v>
      </c>
      <c r="G44" s="174">
        <v>336</v>
      </c>
      <c r="H44" s="191"/>
      <c r="I44" s="96">
        <f t="shared" ref="I44:I52" si="6">$K$7</f>
        <v>0.14019999999999999</v>
      </c>
      <c r="J44" s="175">
        <f>ROUND(H44*(I44+1),2)</f>
        <v>0</v>
      </c>
      <c r="K44" s="175">
        <f>ROUND(G44*J44,2)</f>
        <v>0</v>
      </c>
      <c r="N44" s="119"/>
      <c r="O44" s="119"/>
      <c r="P44" s="119"/>
      <c r="Q44" s="119"/>
      <c r="R44" s="119"/>
      <c r="S44" s="119"/>
      <c r="T44" s="119"/>
      <c r="U44" s="119"/>
      <c r="V44" s="119"/>
      <c r="W44" s="119"/>
    </row>
    <row r="45" spans="1:23" s="121" customFormat="1" ht="32.25" thickBot="1">
      <c r="A45" s="142"/>
      <c r="B45" s="226" t="s">
        <v>59</v>
      </c>
      <c r="C45" s="172" t="s">
        <v>132</v>
      </c>
      <c r="D45" s="227"/>
      <c r="E45" s="228"/>
      <c r="F45" s="173" t="s">
        <v>54</v>
      </c>
      <c r="G45" s="174">
        <v>5</v>
      </c>
      <c r="H45" s="191"/>
      <c r="I45" s="96">
        <f t="shared" si="6"/>
        <v>0.14019999999999999</v>
      </c>
      <c r="J45" s="175">
        <f t="shared" ref="J45:J48" si="7">ROUND(H45*(I45+1),2)</f>
        <v>0</v>
      </c>
      <c r="K45" s="175">
        <f t="shared" ref="K45:K48" si="8">ROUND(G45*J45,2)</f>
        <v>0</v>
      </c>
      <c r="M45" s="128"/>
      <c r="N45" s="129"/>
      <c r="O45" s="129"/>
      <c r="P45" s="129"/>
      <c r="Q45" s="129"/>
      <c r="R45" s="119"/>
      <c r="S45" s="119"/>
      <c r="T45" s="119"/>
      <c r="U45" s="119"/>
      <c r="V45" s="119"/>
      <c r="W45" s="119"/>
    </row>
    <row r="46" spans="1:23" s="121" customFormat="1" ht="32.25" thickBot="1">
      <c r="A46" s="142"/>
      <c r="B46" s="226" t="s">
        <v>60</v>
      </c>
      <c r="C46" s="172" t="s">
        <v>133</v>
      </c>
      <c r="D46" s="227"/>
      <c r="E46" s="228"/>
      <c r="F46" s="173" t="s">
        <v>54</v>
      </c>
      <c r="G46" s="174">
        <v>5</v>
      </c>
      <c r="H46" s="191"/>
      <c r="I46" s="96">
        <f t="shared" si="6"/>
        <v>0.14019999999999999</v>
      </c>
      <c r="J46" s="175">
        <f t="shared" si="7"/>
        <v>0</v>
      </c>
      <c r="K46" s="175">
        <f t="shared" si="8"/>
        <v>0</v>
      </c>
      <c r="N46" s="119"/>
      <c r="O46" s="119"/>
      <c r="P46" s="119"/>
      <c r="Q46" s="119"/>
      <c r="R46" s="119"/>
      <c r="S46" s="119"/>
      <c r="T46" s="119"/>
      <c r="U46" s="119"/>
      <c r="V46" s="119"/>
      <c r="W46" s="119"/>
    </row>
    <row r="47" spans="1:23" s="121" customFormat="1" ht="32.25" thickBot="1">
      <c r="A47" s="142"/>
      <c r="B47" s="226" t="s">
        <v>61</v>
      </c>
      <c r="C47" s="172" t="s">
        <v>134</v>
      </c>
      <c r="D47" s="227"/>
      <c r="E47" s="228"/>
      <c r="F47" s="173" t="s">
        <v>54</v>
      </c>
      <c r="G47" s="174">
        <v>13</v>
      </c>
      <c r="H47" s="191"/>
      <c r="I47" s="96">
        <f t="shared" si="6"/>
        <v>0.14019999999999999</v>
      </c>
      <c r="J47" s="175">
        <f t="shared" si="7"/>
        <v>0</v>
      </c>
      <c r="K47" s="175">
        <f t="shared" si="8"/>
        <v>0</v>
      </c>
      <c r="M47" s="128"/>
      <c r="N47" s="129"/>
      <c r="O47" s="129"/>
      <c r="P47" s="129"/>
      <c r="Q47" s="129"/>
      <c r="R47" s="119"/>
      <c r="S47" s="119"/>
      <c r="T47" s="119"/>
      <c r="U47" s="119"/>
      <c r="V47" s="119"/>
      <c r="W47" s="119"/>
    </row>
    <row r="48" spans="1:23" s="121" customFormat="1" ht="32.25" thickBot="1">
      <c r="A48" s="142"/>
      <c r="B48" s="226" t="s">
        <v>102</v>
      </c>
      <c r="C48" s="172" t="s">
        <v>135</v>
      </c>
      <c r="D48" s="227"/>
      <c r="E48" s="228"/>
      <c r="F48" s="173" t="s">
        <v>54</v>
      </c>
      <c r="G48" s="174">
        <v>2</v>
      </c>
      <c r="H48" s="379"/>
      <c r="I48" s="96">
        <f t="shared" si="6"/>
        <v>0.14019999999999999</v>
      </c>
      <c r="J48" s="175">
        <f t="shared" si="7"/>
        <v>0</v>
      </c>
      <c r="K48" s="175">
        <f t="shared" si="8"/>
        <v>0</v>
      </c>
      <c r="N48" s="119"/>
      <c r="O48" s="119"/>
      <c r="P48" s="119"/>
      <c r="Q48" s="119"/>
      <c r="R48" s="119"/>
      <c r="S48" s="119"/>
      <c r="T48" s="119"/>
      <c r="U48" s="119"/>
      <c r="V48" s="119"/>
      <c r="W48" s="119"/>
    </row>
    <row r="49" spans="1:23" s="121" customFormat="1" ht="48" thickBot="1">
      <c r="A49" s="142"/>
      <c r="B49" s="330" t="s">
        <v>103</v>
      </c>
      <c r="C49" s="331" t="s">
        <v>136</v>
      </c>
      <c r="D49" s="332" t="s">
        <v>274</v>
      </c>
      <c r="E49" s="333" t="s">
        <v>26</v>
      </c>
      <c r="F49" s="334" t="s">
        <v>94</v>
      </c>
      <c r="G49" s="402">
        <v>70</v>
      </c>
      <c r="H49" s="401">
        <f>ROUND('C-1.3_05'!$G$19,2)</f>
        <v>0</v>
      </c>
      <c r="I49" s="98">
        <f t="shared" si="6"/>
        <v>0.14019999999999999</v>
      </c>
      <c r="J49" s="335">
        <f>ROUND(H49*(I49+1),2)</f>
        <v>0</v>
      </c>
      <c r="K49" s="335">
        <f>ROUND(G49*J49,2)</f>
        <v>0</v>
      </c>
      <c r="M49" s="128"/>
      <c r="N49" s="129"/>
      <c r="O49" s="129"/>
      <c r="P49" s="129"/>
      <c r="Q49" s="129"/>
      <c r="R49" s="119"/>
      <c r="S49" s="119"/>
      <c r="T49" s="119"/>
      <c r="U49" s="119"/>
      <c r="V49" s="119"/>
      <c r="W49" s="119"/>
    </row>
    <row r="50" spans="1:23" s="121" customFormat="1" ht="48" thickBot="1">
      <c r="A50" s="142"/>
      <c r="B50" s="226" t="s">
        <v>106</v>
      </c>
      <c r="C50" s="172" t="s">
        <v>137</v>
      </c>
      <c r="D50" s="227" t="s">
        <v>279</v>
      </c>
      <c r="E50" s="228" t="s">
        <v>26</v>
      </c>
      <c r="F50" s="173" t="s">
        <v>94</v>
      </c>
      <c r="G50" s="174">
        <v>5</v>
      </c>
      <c r="H50" s="401">
        <f>ROUND('C-1.3_10'!$G$19,2)</f>
        <v>0</v>
      </c>
      <c r="I50" s="96">
        <f t="shared" si="6"/>
        <v>0.14019999999999999</v>
      </c>
      <c r="J50" s="175">
        <f>ROUND(H50*(I50+1),2)</f>
        <v>0</v>
      </c>
      <c r="K50" s="175">
        <f>ROUND(G50*J50,2)</f>
        <v>0</v>
      </c>
      <c r="N50" s="119"/>
      <c r="O50" s="119"/>
      <c r="P50" s="119"/>
      <c r="Q50" s="119"/>
      <c r="R50" s="119"/>
      <c r="S50" s="119"/>
      <c r="T50" s="119"/>
      <c r="U50" s="119"/>
      <c r="V50" s="119"/>
      <c r="W50" s="119"/>
    </row>
    <row r="51" spans="1:23" s="121" customFormat="1" ht="16.5" thickBot="1">
      <c r="A51" s="142"/>
      <c r="B51" s="226" t="s">
        <v>107</v>
      </c>
      <c r="C51" s="172" t="s">
        <v>267</v>
      </c>
      <c r="D51" s="227"/>
      <c r="E51" s="228"/>
      <c r="F51" s="173" t="s">
        <v>40</v>
      </c>
      <c r="G51" s="174">
        <v>69</v>
      </c>
      <c r="H51" s="191"/>
      <c r="I51" s="96">
        <f t="shared" si="6"/>
        <v>0.14019999999999999</v>
      </c>
      <c r="J51" s="175">
        <f>ROUND(H51*(I51+1),2)</f>
        <v>0</v>
      </c>
      <c r="K51" s="175">
        <f>ROUND(G51*J51,2)</f>
        <v>0</v>
      </c>
      <c r="M51" s="128"/>
      <c r="N51" s="129"/>
      <c r="O51" s="129"/>
      <c r="P51" s="129"/>
      <c r="Q51" s="129"/>
      <c r="R51" s="119"/>
      <c r="S51" s="119"/>
      <c r="T51" s="119"/>
      <c r="U51" s="119"/>
      <c r="V51" s="119"/>
      <c r="W51" s="119"/>
    </row>
    <row r="52" spans="1:23" s="121" customFormat="1" ht="32.25" thickBot="1">
      <c r="A52" s="142"/>
      <c r="B52" s="226" t="s">
        <v>108</v>
      </c>
      <c r="C52" s="172" t="s">
        <v>240</v>
      </c>
      <c r="D52" s="227"/>
      <c r="E52" s="228"/>
      <c r="F52" s="173" t="s">
        <v>40</v>
      </c>
      <c r="G52" s="174">
        <v>8</v>
      </c>
      <c r="H52" s="191"/>
      <c r="I52" s="96">
        <f t="shared" si="6"/>
        <v>0.14019999999999999</v>
      </c>
      <c r="J52" s="175">
        <f>ROUND(H52*(I52+1),2)</f>
        <v>0</v>
      </c>
      <c r="K52" s="175">
        <f>ROUND(G52*J52,2)</f>
        <v>0</v>
      </c>
      <c r="N52" s="119"/>
      <c r="O52" s="119"/>
      <c r="P52" s="119"/>
      <c r="Q52" s="119"/>
      <c r="R52" s="119"/>
      <c r="S52" s="119"/>
      <c r="T52" s="119"/>
      <c r="U52" s="119"/>
      <c r="V52" s="119"/>
      <c r="W52" s="119"/>
    </row>
    <row r="53" spans="1:23" s="119" customFormat="1">
      <c r="A53" s="134"/>
      <c r="B53" s="230"/>
      <c r="C53" s="204"/>
      <c r="D53" s="231"/>
      <c r="E53" s="8"/>
      <c r="F53" s="221"/>
      <c r="G53" s="222"/>
      <c r="H53" s="223"/>
      <c r="I53" s="96"/>
      <c r="J53" s="232"/>
      <c r="K53" s="225"/>
      <c r="M53" s="128"/>
      <c r="N53" s="129"/>
      <c r="O53" s="129"/>
      <c r="P53" s="129"/>
      <c r="Q53" s="129"/>
    </row>
    <row r="54" spans="1:23" s="119" customFormat="1">
      <c r="A54" s="134"/>
      <c r="B54" s="230"/>
      <c r="C54" s="158" t="s">
        <v>41</v>
      </c>
      <c r="D54" s="219"/>
      <c r="E54" s="233"/>
      <c r="F54" s="234"/>
      <c r="G54" s="235"/>
      <c r="H54" s="376"/>
      <c r="I54" s="9"/>
      <c r="J54" s="232"/>
      <c r="K54" s="180">
        <f>SUM(K44:K53)</f>
        <v>0</v>
      </c>
      <c r="M54" s="121"/>
    </row>
    <row r="55" spans="1:23" s="121" customFormat="1">
      <c r="A55" s="142"/>
      <c r="B55" s="337"/>
      <c r="C55" s="243"/>
      <c r="D55" s="377"/>
      <c r="E55" s="8"/>
      <c r="F55" s="240"/>
      <c r="G55" s="10"/>
      <c r="H55" s="378"/>
      <c r="I55" s="9"/>
      <c r="J55" s="232"/>
      <c r="K55" s="225"/>
      <c r="M55" s="128"/>
      <c r="N55" s="129"/>
      <c r="O55" s="129"/>
      <c r="P55" s="129"/>
      <c r="Q55" s="129"/>
      <c r="R55" s="119"/>
      <c r="S55" s="119"/>
      <c r="T55" s="119"/>
      <c r="U55" s="119"/>
      <c r="V55" s="119"/>
      <c r="W55" s="119"/>
    </row>
    <row r="56" spans="1:23" s="121" customFormat="1">
      <c r="A56" s="142"/>
      <c r="B56" s="337"/>
      <c r="C56" s="243"/>
      <c r="D56" s="377"/>
      <c r="E56" s="8"/>
      <c r="F56" s="240"/>
      <c r="G56" s="10"/>
      <c r="H56" s="378"/>
      <c r="I56" s="9"/>
      <c r="J56" s="232"/>
      <c r="K56" s="225"/>
      <c r="N56" s="119"/>
      <c r="O56" s="119"/>
      <c r="P56" s="119"/>
      <c r="Q56" s="119"/>
      <c r="R56" s="119"/>
      <c r="S56" s="119"/>
      <c r="T56" s="119"/>
      <c r="U56" s="119"/>
      <c r="V56" s="119"/>
      <c r="W56" s="119"/>
    </row>
    <row r="57" spans="1:23">
      <c r="B57" s="230"/>
      <c r="C57" s="183" t="s">
        <v>8</v>
      </c>
      <c r="D57" s="262"/>
      <c r="E57" s="220"/>
      <c r="F57" s="263"/>
      <c r="G57" s="222"/>
      <c r="H57" s="222"/>
      <c r="I57" s="222"/>
      <c r="J57" s="264"/>
      <c r="K57" s="186">
        <f>SUM(K18:K56)/2</f>
        <v>0</v>
      </c>
      <c r="L57" s="6"/>
      <c r="M57" s="128"/>
      <c r="N57" s="129"/>
      <c r="O57" s="129"/>
      <c r="P57" s="129"/>
      <c r="Q57" s="129"/>
    </row>
    <row r="58" spans="1:23">
      <c r="B58" s="213"/>
      <c r="C58" s="265"/>
      <c r="D58" s="266"/>
      <c r="E58" s="216"/>
      <c r="F58" s="188"/>
      <c r="G58" s="189"/>
      <c r="H58" s="190"/>
      <c r="I58" s="190"/>
      <c r="J58" s="111"/>
      <c r="K58" s="218"/>
    </row>
    <row r="59" spans="1:23">
      <c r="B59" s="139"/>
      <c r="H59" s="143"/>
      <c r="I59" s="143"/>
      <c r="J59" s="143"/>
      <c r="M59" s="128"/>
      <c r="N59" s="129"/>
      <c r="O59" s="129"/>
      <c r="P59" s="129"/>
      <c r="Q59" s="129"/>
    </row>
  </sheetData>
  <sheetProtection algorithmName="SHA-512" hashValue="lRbvqVp1wYjI+ik8mtBevLuJnfx4oTyWFsrhuhR2kVzZHkXJEUvwx5INtUbQE6Ymxs6tdzlQpI7N2lJUIAIDXA==" saltValue="vVwOAhRxmoeKpXAG31waZQ==" spinCount="100000" sheet="1" objects="1" scenarios="1" formatColumns="0" formatRows="0"/>
  <mergeCells count="10">
    <mergeCell ref="C7:G7"/>
    <mergeCell ref="H7:J7"/>
    <mergeCell ref="B4:B7"/>
    <mergeCell ref="B2:B3"/>
    <mergeCell ref="C6:G6"/>
    <mergeCell ref="H6:J6"/>
    <mergeCell ref="C2:K2"/>
    <mergeCell ref="C3:K3"/>
    <mergeCell ref="C4:K4"/>
    <mergeCell ref="C5:K5"/>
  </mergeCells>
  <printOptions horizontalCentered="1"/>
  <pageMargins left="0.78740157480314965" right="0.59055118110236227" top="0.98425196850393704" bottom="0.78740157480314965" header="0.39370078740157483" footer="0.39370078740157483"/>
  <pageSetup paperSize="9" scale="65" fitToHeight="0" orientation="portrait" r:id="rId1"/>
  <headerFooter scaleWithDoc="0">
    <oddHeader>&amp;L&amp;"Book Antiqua,Negrito"&amp;10Rev-2&amp;C&amp;"Book Antiqua,Negrito"&amp;10Primeira Etapa&amp;R&amp;G</oddHeader>
    <oddFooter>&amp;L&amp;"Arial,Negrito"&amp;10CTR 464&amp;C&amp;"Arial,Negrito"&amp;10 4.&amp;P&amp;R&amp;"Arial,Itálico"&amp;10Origem: 408-Orçamento_Rel 2</oddFooter>
  </headerFooter>
  <rowBreaks count="2" manualBreakCount="2">
    <brk id="17" max="16383" man="1"/>
    <brk id="49" max="16383" man="1"/>
  </rowBreaks>
  <legacyDrawing r:id="rId2"/>
  <legacyDrawingHF r:id="rId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Plan23">
    <tabColor rgb="FFFFFF00"/>
  </sheetPr>
  <dimension ref="A3:AMI25"/>
  <sheetViews>
    <sheetView showZeros="0" zoomScaleNormal="100" workbookViewId="0"/>
  </sheetViews>
  <sheetFormatPr defaultColWidth="9.140625" defaultRowHeight="15"/>
  <cols>
    <col min="1" max="1" width="36.85546875" style="274" customWidth="1"/>
    <col min="2" max="2" width="5" style="278" customWidth="1"/>
    <col min="3" max="3" width="27.85546875" style="278" customWidth="1"/>
    <col min="4" max="4" width="5.7109375" style="314" customWidth="1"/>
    <col min="5" max="5" width="7.85546875" style="315" customWidth="1"/>
    <col min="6" max="6" width="15.7109375" style="314" customWidth="1"/>
    <col min="7" max="7" width="15.7109375" style="278" customWidth="1"/>
    <col min="8" max="8" width="10.5703125" style="270" customWidth="1"/>
    <col min="9" max="9" width="9.140625" style="271"/>
    <col min="10" max="11" width="11.140625" style="271" customWidth="1"/>
    <col min="12" max="248" width="9.140625" style="271"/>
    <col min="249" max="249" width="36.85546875" style="271" customWidth="1"/>
    <col min="250" max="250" width="5.85546875" style="271" customWidth="1"/>
    <col min="251" max="251" width="33.140625" style="271" customWidth="1"/>
    <col min="252" max="252" width="8" style="271" customWidth="1"/>
    <col min="253" max="253" width="5.7109375" style="271" customWidth="1"/>
    <col min="254" max="254" width="6.85546875" style="271" customWidth="1"/>
    <col min="255" max="255" width="10.140625" style="271" customWidth="1"/>
    <col min="256" max="256" width="10.42578125" style="271" customWidth="1"/>
    <col min="257" max="257" width="10.5703125" style="271" customWidth="1"/>
    <col min="258" max="259" width="9.140625" style="271"/>
    <col min="260" max="260" width="9" style="271" customWidth="1"/>
    <col min="261" max="504" width="9.140625" style="271"/>
    <col min="505" max="505" width="36.85546875" style="271" customWidth="1"/>
    <col min="506" max="506" width="5.85546875" style="271" customWidth="1"/>
    <col min="507" max="507" width="33.140625" style="271" customWidth="1"/>
    <col min="508" max="508" width="8" style="271" customWidth="1"/>
    <col min="509" max="509" width="5.7109375" style="271" customWidth="1"/>
    <col min="510" max="510" width="6.85546875" style="271" customWidth="1"/>
    <col min="511" max="511" width="10.140625" style="271" customWidth="1"/>
    <col min="512" max="512" width="10.42578125" style="271" customWidth="1"/>
    <col min="513" max="513" width="10.5703125" style="271" customWidth="1"/>
    <col min="514" max="515" width="9.140625" style="271"/>
    <col min="516" max="516" width="9" style="271" customWidth="1"/>
    <col min="517" max="760" width="9.140625" style="271"/>
    <col min="761" max="761" width="36.85546875" style="271" customWidth="1"/>
    <col min="762" max="762" width="5.85546875" style="271" customWidth="1"/>
    <col min="763" max="763" width="33.140625" style="271" customWidth="1"/>
    <col min="764" max="764" width="8" style="271" customWidth="1"/>
    <col min="765" max="765" width="5.7109375" style="271" customWidth="1"/>
    <col min="766" max="766" width="6.85546875" style="271" customWidth="1"/>
    <col min="767" max="767" width="10.140625" style="271" customWidth="1"/>
    <col min="768" max="768" width="10.42578125" style="271" customWidth="1"/>
    <col min="769" max="769" width="10.5703125" style="271" customWidth="1"/>
    <col min="770" max="771" width="9.140625" style="271"/>
    <col min="772" max="772" width="9" style="271" customWidth="1"/>
    <col min="773" max="1016" width="9.140625" style="271"/>
    <col min="1017" max="1017" width="36.85546875" style="271" customWidth="1"/>
    <col min="1018" max="1018" width="5.85546875" style="271" customWidth="1"/>
    <col min="1019" max="1019" width="33.140625" style="271" customWidth="1"/>
    <col min="1020" max="1020" width="8" style="271" customWidth="1"/>
    <col min="1021" max="1021" width="5.7109375" style="271" customWidth="1"/>
    <col min="1022" max="1022" width="6.85546875" style="271" customWidth="1"/>
    <col min="1023" max="1023" width="10.140625" style="271" customWidth="1"/>
    <col min="1024" max="16384" width="9.140625" style="127"/>
  </cols>
  <sheetData>
    <row r="3" spans="1:10" s="267" customFormat="1" ht="16.5" customHeight="1">
      <c r="A3" s="278"/>
      <c r="B3" s="474" t="s">
        <v>176</v>
      </c>
      <c r="C3" s="474"/>
      <c r="D3" s="474"/>
      <c r="E3" s="474"/>
      <c r="F3" s="474"/>
      <c r="G3" s="474"/>
    </row>
    <row r="4" spans="1:10" s="267" customFormat="1" ht="16.5" customHeight="1">
      <c r="A4" s="278"/>
      <c r="B4" s="279"/>
      <c r="C4" s="280" t="s">
        <v>26</v>
      </c>
      <c r="D4" s="281"/>
      <c r="E4" s="282"/>
      <c r="F4" s="280"/>
      <c r="G4" s="283"/>
    </row>
    <row r="5" spans="1:10" s="267" customFormat="1" ht="16.5" customHeight="1">
      <c r="A5" s="278"/>
      <c r="B5" s="279"/>
      <c r="C5" s="280" t="s">
        <v>274</v>
      </c>
      <c r="D5" s="281"/>
      <c r="E5" s="282"/>
      <c r="F5" s="280"/>
      <c r="G5" s="283"/>
    </row>
    <row r="6" spans="1:10" s="267" customFormat="1" ht="31.5" customHeight="1">
      <c r="A6" s="278"/>
      <c r="B6" s="275"/>
      <c r="C6" s="475" t="s">
        <v>136</v>
      </c>
      <c r="D6" s="475"/>
      <c r="E6" s="475"/>
      <c r="F6" s="475"/>
      <c r="G6" s="475"/>
    </row>
    <row r="7" spans="1:10" s="267" customFormat="1" ht="12.75" customHeight="1">
      <c r="A7" s="278"/>
      <c r="B7" s="284"/>
      <c r="C7" s="284"/>
      <c r="D7" s="285"/>
      <c r="E7" s="285"/>
      <c r="F7" s="284"/>
      <c r="G7" s="284"/>
      <c r="H7" s="268"/>
    </row>
    <row r="8" spans="1:10" s="267" customFormat="1" ht="12.75" customHeight="1">
      <c r="A8" s="278"/>
      <c r="B8" s="286" t="s">
        <v>177</v>
      </c>
      <c r="C8" s="286" t="s">
        <v>94</v>
      </c>
      <c r="D8" s="285"/>
      <c r="E8" s="285"/>
      <c r="F8" s="284"/>
      <c r="G8" s="284"/>
      <c r="H8" s="268"/>
    </row>
    <row r="9" spans="1:10" s="267" customFormat="1" ht="12.75" customHeight="1">
      <c r="A9" s="278"/>
      <c r="B9" s="287"/>
      <c r="C9" s="287"/>
      <c r="D9" s="288"/>
      <c r="E9" s="288"/>
      <c r="F9" s="287"/>
      <c r="G9" s="287"/>
      <c r="H9" s="268"/>
    </row>
    <row r="10" spans="1:10" s="267" customFormat="1" ht="25.5" customHeight="1" thickBot="1">
      <c r="A10" s="278"/>
      <c r="B10" s="289" t="s">
        <v>6</v>
      </c>
      <c r="C10" s="289" t="s">
        <v>7</v>
      </c>
      <c r="D10" s="289" t="s">
        <v>12</v>
      </c>
      <c r="E10" s="289" t="s">
        <v>13</v>
      </c>
      <c r="F10" s="290" t="s">
        <v>178</v>
      </c>
      <c r="G10" s="291" t="s">
        <v>179</v>
      </c>
      <c r="H10" s="268"/>
    </row>
    <row r="11" spans="1:10" s="267" customFormat="1" ht="39" thickBot="1">
      <c r="A11" s="278"/>
      <c r="B11" s="292">
        <v>1</v>
      </c>
      <c r="C11" s="346" t="s">
        <v>260</v>
      </c>
      <c r="D11" s="347" t="s">
        <v>16</v>
      </c>
      <c r="E11" s="295">
        <f>ROUND($D$24,2)</f>
        <v>0.06</v>
      </c>
      <c r="F11" s="272"/>
      <c r="G11" s="348">
        <f>ROUND(E11*F11,2)</f>
        <v>0</v>
      </c>
      <c r="H11" s="268"/>
      <c r="I11" s="380"/>
      <c r="J11" s="381"/>
    </row>
    <row r="12" spans="1:10" s="267" customFormat="1" ht="26.25" thickBot="1">
      <c r="A12" s="278"/>
      <c r="B12" s="292">
        <f>B11+1</f>
        <v>2</v>
      </c>
      <c r="C12" s="346" t="s">
        <v>197</v>
      </c>
      <c r="D12" s="347" t="s">
        <v>54</v>
      </c>
      <c r="E12" s="382">
        <v>4</v>
      </c>
      <c r="F12" s="272"/>
      <c r="G12" s="383">
        <f t="shared" ref="G12:G17" si="0">ROUND(E12*F12,2)</f>
        <v>0</v>
      </c>
      <c r="H12" s="268"/>
      <c r="I12" s="380"/>
      <c r="J12" s="381"/>
    </row>
    <row r="13" spans="1:10" s="267" customFormat="1" ht="26.25" thickBot="1">
      <c r="A13" s="278"/>
      <c r="B13" s="292">
        <f t="shared" ref="B13:B17" si="1">B12+1</f>
        <v>3</v>
      </c>
      <c r="C13" s="346" t="s">
        <v>198</v>
      </c>
      <c r="D13" s="347" t="s">
        <v>261</v>
      </c>
      <c r="E13" s="382">
        <v>1</v>
      </c>
      <c r="F13" s="272"/>
      <c r="G13" s="383">
        <f t="shared" si="0"/>
        <v>0</v>
      </c>
      <c r="H13" s="268"/>
      <c r="I13" s="380"/>
      <c r="J13" s="381"/>
    </row>
    <row r="14" spans="1:10" s="267" customFormat="1" ht="26.25" thickBot="1">
      <c r="A14" s="278"/>
      <c r="B14" s="292">
        <f t="shared" si="1"/>
        <v>4</v>
      </c>
      <c r="C14" s="346" t="s">
        <v>262</v>
      </c>
      <c r="D14" s="347" t="s">
        <v>54</v>
      </c>
      <c r="E14" s="382">
        <v>1</v>
      </c>
      <c r="F14" s="272"/>
      <c r="G14" s="383">
        <f t="shared" si="0"/>
        <v>0</v>
      </c>
      <c r="H14" s="268"/>
      <c r="I14" s="345"/>
      <c r="J14" s="381"/>
    </row>
    <row r="15" spans="1:10" s="267" customFormat="1" ht="51.75" thickBot="1">
      <c r="A15" s="278"/>
      <c r="B15" s="292">
        <f t="shared" si="1"/>
        <v>5</v>
      </c>
      <c r="C15" s="346" t="s">
        <v>199</v>
      </c>
      <c r="D15" s="347" t="s">
        <v>16</v>
      </c>
      <c r="E15" s="382">
        <f>ROUND($D$24,2)</f>
        <v>0.06</v>
      </c>
      <c r="F15" s="272"/>
      <c r="G15" s="383">
        <f t="shared" si="0"/>
        <v>0</v>
      </c>
      <c r="H15" s="268"/>
      <c r="J15" s="271"/>
    </row>
    <row r="16" spans="1:10" s="267" customFormat="1" ht="64.5" thickBot="1">
      <c r="A16" s="278"/>
      <c r="B16" s="292">
        <f t="shared" si="1"/>
        <v>6</v>
      </c>
      <c r="C16" s="346" t="s">
        <v>200</v>
      </c>
      <c r="D16" s="347" t="s">
        <v>16</v>
      </c>
      <c r="E16" s="382">
        <f>ROUND($D$24,2)</f>
        <v>0.06</v>
      </c>
      <c r="F16" s="272"/>
      <c r="G16" s="383">
        <f t="shared" si="0"/>
        <v>0</v>
      </c>
      <c r="H16" s="268"/>
      <c r="J16" s="271"/>
    </row>
    <row r="17" spans="1:15" s="267" customFormat="1" ht="26.25" thickBot="1">
      <c r="A17" s="278"/>
      <c r="B17" s="292">
        <f t="shared" si="1"/>
        <v>7</v>
      </c>
      <c r="C17" s="346" t="s">
        <v>201</v>
      </c>
      <c r="D17" s="347" t="s">
        <v>109</v>
      </c>
      <c r="E17" s="382">
        <v>6</v>
      </c>
      <c r="F17" s="272"/>
      <c r="G17" s="383">
        <f t="shared" si="0"/>
        <v>0</v>
      </c>
      <c r="H17" s="268"/>
      <c r="K17" s="271"/>
    </row>
    <row r="18" spans="1:15" s="267" customFormat="1" ht="12.75" customHeight="1">
      <c r="A18" s="278"/>
      <c r="B18" s="297"/>
      <c r="C18" s="298"/>
      <c r="D18" s="299"/>
      <c r="E18" s="300"/>
      <c r="F18" s="301"/>
      <c r="G18" s="302"/>
      <c r="H18" s="268"/>
    </row>
    <row r="19" spans="1:15" s="267" customFormat="1" ht="12.75" customHeight="1">
      <c r="A19" s="278"/>
      <c r="B19" s="298"/>
      <c r="C19" s="278"/>
      <c r="D19" s="303"/>
      <c r="E19" s="299"/>
      <c r="F19" s="304" t="s">
        <v>180</v>
      </c>
      <c r="G19" s="305">
        <f>SUM(G11:G18)</f>
        <v>0</v>
      </c>
      <c r="H19" s="268"/>
    </row>
    <row r="20" spans="1:15" s="267" customFormat="1" ht="12.75" customHeight="1">
      <c r="A20" s="278"/>
      <c r="B20" s="303"/>
      <c r="C20" s="349" t="s">
        <v>192</v>
      </c>
      <c r="D20" s="303"/>
      <c r="E20" s="303"/>
      <c r="F20" s="303"/>
      <c r="G20" s="303"/>
      <c r="H20" s="268"/>
    </row>
    <row r="21" spans="1:15" s="341" customFormat="1" ht="12.75" customHeight="1">
      <c r="A21" s="315"/>
      <c r="B21" s="278"/>
      <c r="C21" s="350" t="s">
        <v>202</v>
      </c>
      <c r="D21" s="349"/>
      <c r="E21" s="315"/>
      <c r="F21" s="314"/>
      <c r="G21" s="278"/>
      <c r="H21" s="270"/>
      <c r="I21" s="271"/>
      <c r="J21" s="271"/>
      <c r="K21" s="271"/>
      <c r="L21" s="271"/>
      <c r="M21" s="271"/>
      <c r="N21" s="271"/>
      <c r="O21" s="271"/>
    </row>
    <row r="22" spans="1:15" s="341" customFormat="1" ht="12.75" customHeight="1">
      <c r="A22" s="315"/>
      <c r="B22" s="278"/>
      <c r="C22" s="354" t="s">
        <v>167</v>
      </c>
      <c r="D22" s="355">
        <v>0.25</v>
      </c>
      <c r="E22" s="352" t="s">
        <v>30</v>
      </c>
      <c r="F22" s="314"/>
      <c r="G22" s="278"/>
      <c r="H22" s="270"/>
      <c r="I22" s="271"/>
      <c r="J22" s="271"/>
      <c r="K22" s="271"/>
      <c r="L22" s="271"/>
      <c r="M22" s="271"/>
      <c r="N22" s="271"/>
      <c r="O22" s="271"/>
    </row>
    <row r="23" spans="1:15" s="341" customFormat="1" ht="12.75" customHeight="1">
      <c r="A23" s="315"/>
      <c r="B23" s="278"/>
      <c r="C23" s="354" t="s">
        <v>168</v>
      </c>
      <c r="D23" s="355">
        <v>0.25</v>
      </c>
      <c r="E23" s="352" t="s">
        <v>30</v>
      </c>
      <c r="F23" s="314"/>
      <c r="G23" s="278"/>
      <c r="H23" s="270"/>
      <c r="I23" s="271"/>
      <c r="J23" s="271"/>
      <c r="K23" s="271"/>
      <c r="L23" s="271"/>
      <c r="M23" s="271"/>
      <c r="N23" s="271"/>
      <c r="O23" s="271"/>
    </row>
    <row r="24" spans="1:15" s="341" customFormat="1" ht="12.75" customHeight="1">
      <c r="A24" s="315"/>
      <c r="B24" s="278"/>
      <c r="C24" s="359" t="s">
        <v>165</v>
      </c>
      <c r="D24" s="360">
        <v>0.06</v>
      </c>
      <c r="E24" s="361" t="s">
        <v>16</v>
      </c>
      <c r="F24" s="314"/>
      <c r="G24" s="278"/>
      <c r="H24" s="270"/>
      <c r="I24" s="271"/>
      <c r="J24" s="271"/>
      <c r="K24" s="271"/>
      <c r="L24" s="271"/>
      <c r="M24" s="271"/>
      <c r="N24" s="271"/>
      <c r="O24" s="271"/>
    </row>
    <row r="25" spans="1:15" ht="12.75" customHeight="1"/>
  </sheetData>
  <sheetProtection algorithmName="SHA-512" hashValue="JaMepRvlouX8XVJOtQwsX79HYg0OjkAQOSbN1pDQ11aEm2zRdIGHvm6TbfA6XXWcZ9VWdpZpkhlxZ8G3vvasDQ==" saltValue="hZpUhfmxZyzIOS8PlSj+lQ==" spinCount="100000" sheet="1" objects="1" scenarios="1" formatColumns="0" formatRows="0"/>
  <mergeCells count="2">
    <mergeCell ref="B3:G3"/>
    <mergeCell ref="C6:G6"/>
  </mergeCells>
  <printOptions horizontalCentered="1"/>
  <pageMargins left="0.78740157480314965" right="0.55118110236220474" top="0.98425196850393704" bottom="0.78740157480314965" header="0.39370078740157483" footer="0.39370078740157483"/>
  <pageSetup paperSize="9" fitToHeight="0" orientation="portrait" r:id="rId1"/>
  <headerFooter scaleWithDoc="0">
    <oddHeader>&amp;L&amp;"Book Antiqua,Negrito"&amp;10Rev-2&amp;C&amp;"Book Antiqua,Negrito"&amp;10Primeira Etapa&amp;R&amp;G</oddHeader>
    <oddFooter>&amp;L&amp;"Arial,Negrito"&amp;10CTR 464&amp;C&amp;"Arial,Negrito"&amp;10C.&amp;P&amp;R&amp;"Arial,Itálico"&amp;10Origem: 408-Orçamento_Rel 2_Rel 5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Plan35">
    <tabColor rgb="FFFFFF00"/>
  </sheetPr>
  <dimension ref="A3:AMI40"/>
  <sheetViews>
    <sheetView showZeros="0" zoomScaleNormal="100" workbookViewId="0"/>
  </sheetViews>
  <sheetFormatPr defaultColWidth="9.140625" defaultRowHeight="15"/>
  <cols>
    <col min="1" max="1" width="36.85546875" style="79" customWidth="1"/>
    <col min="2" max="2" width="5" style="123" customWidth="1"/>
    <col min="3" max="3" width="27.85546875" style="123" customWidth="1"/>
    <col min="4" max="4" width="5.7109375" style="48" customWidth="1"/>
    <col min="5" max="5" width="7.85546875" style="49" customWidth="1"/>
    <col min="6" max="6" width="15.7109375" style="48" customWidth="1"/>
    <col min="7" max="7" width="15.7109375" style="123" customWidth="1"/>
    <col min="8" max="8" width="10.5703125" style="270" customWidth="1"/>
    <col min="9" max="9" width="9.140625" style="271"/>
    <col min="10" max="11" width="11.140625" style="271" customWidth="1"/>
    <col min="12" max="248" width="9.140625" style="271"/>
    <col min="249" max="249" width="36.85546875" style="271" customWidth="1"/>
    <col min="250" max="250" width="5.85546875" style="271" customWidth="1"/>
    <col min="251" max="251" width="33.140625" style="271" customWidth="1"/>
    <col min="252" max="252" width="8" style="271" customWidth="1"/>
    <col min="253" max="253" width="5.7109375" style="271" customWidth="1"/>
    <col min="254" max="254" width="6.85546875" style="271" customWidth="1"/>
    <col min="255" max="255" width="10.140625" style="271" customWidth="1"/>
    <col min="256" max="256" width="10.42578125" style="271" customWidth="1"/>
    <col min="257" max="257" width="10.5703125" style="271" customWidth="1"/>
    <col min="258" max="259" width="9.140625" style="271"/>
    <col min="260" max="260" width="9" style="271" customWidth="1"/>
    <col min="261" max="504" width="9.140625" style="271"/>
    <col min="505" max="505" width="36.85546875" style="271" customWidth="1"/>
    <col min="506" max="506" width="5.85546875" style="271" customWidth="1"/>
    <col min="507" max="507" width="33.140625" style="271" customWidth="1"/>
    <col min="508" max="508" width="8" style="271" customWidth="1"/>
    <col min="509" max="509" width="5.7109375" style="271" customWidth="1"/>
    <col min="510" max="510" width="6.85546875" style="271" customWidth="1"/>
    <col min="511" max="511" width="10.140625" style="271" customWidth="1"/>
    <col min="512" max="512" width="10.42578125" style="271" customWidth="1"/>
    <col min="513" max="513" width="10.5703125" style="271" customWidth="1"/>
    <col min="514" max="515" width="9.140625" style="271"/>
    <col min="516" max="516" width="9" style="271" customWidth="1"/>
    <col min="517" max="760" width="9.140625" style="271"/>
    <col min="761" max="761" width="36.85546875" style="271" customWidth="1"/>
    <col min="762" max="762" width="5.85546875" style="271" customWidth="1"/>
    <col min="763" max="763" width="33.140625" style="271" customWidth="1"/>
    <col min="764" max="764" width="8" style="271" customWidth="1"/>
    <col min="765" max="765" width="5.7109375" style="271" customWidth="1"/>
    <col min="766" max="766" width="6.85546875" style="271" customWidth="1"/>
    <col min="767" max="767" width="10.140625" style="271" customWidth="1"/>
    <col min="768" max="768" width="10.42578125" style="271" customWidth="1"/>
    <col min="769" max="769" width="10.5703125" style="271" customWidth="1"/>
    <col min="770" max="771" width="9.140625" style="271"/>
    <col min="772" max="772" width="9" style="271" customWidth="1"/>
    <col min="773" max="1016" width="9.140625" style="271"/>
    <col min="1017" max="1017" width="36.85546875" style="271" customWidth="1"/>
    <col min="1018" max="1018" width="5.85546875" style="271" customWidth="1"/>
    <col min="1019" max="1019" width="33.140625" style="271" customWidth="1"/>
    <col min="1020" max="1020" width="8" style="271" customWidth="1"/>
    <col min="1021" max="1021" width="5.7109375" style="271" customWidth="1"/>
    <col min="1022" max="1022" width="6.85546875" style="271" customWidth="1"/>
    <col min="1023" max="1023" width="10.140625" style="271" customWidth="1"/>
    <col min="1024" max="16384" width="9.140625" style="127"/>
  </cols>
  <sheetData>
    <row r="3" spans="1:11" s="267" customFormat="1" ht="16.5" customHeight="1">
      <c r="A3" s="123"/>
      <c r="B3" s="472" t="s">
        <v>176</v>
      </c>
      <c r="C3" s="472"/>
      <c r="D3" s="472"/>
      <c r="E3" s="472"/>
      <c r="F3" s="472"/>
      <c r="G3" s="472"/>
    </row>
    <row r="4" spans="1:11" s="267" customFormat="1" ht="16.5" customHeight="1">
      <c r="A4" s="123"/>
      <c r="B4" s="56"/>
      <c r="C4" s="59" t="s">
        <v>26</v>
      </c>
      <c r="D4" s="58"/>
      <c r="E4" s="57"/>
      <c r="F4" s="59"/>
      <c r="G4" s="60"/>
    </row>
    <row r="5" spans="1:11" s="267" customFormat="1" ht="16.5" customHeight="1">
      <c r="A5" s="123"/>
      <c r="B5" s="56"/>
      <c r="C5" s="59" t="s">
        <v>279</v>
      </c>
      <c r="D5" s="58"/>
      <c r="E5" s="57"/>
      <c r="F5" s="59"/>
      <c r="G5" s="60"/>
    </row>
    <row r="6" spans="1:11" s="267" customFormat="1" ht="31.5" customHeight="1">
      <c r="A6" s="123"/>
      <c r="B6" s="63"/>
      <c r="C6" s="473" t="s">
        <v>137</v>
      </c>
      <c r="D6" s="473"/>
      <c r="E6" s="473"/>
      <c r="F6" s="473"/>
      <c r="G6" s="473"/>
    </row>
    <row r="7" spans="1:11" s="267" customFormat="1" ht="12.75" customHeight="1">
      <c r="A7" s="123"/>
      <c r="B7" s="64"/>
      <c r="C7" s="64"/>
      <c r="D7" s="65"/>
      <c r="E7" s="65"/>
      <c r="F7" s="64"/>
      <c r="G7" s="64"/>
      <c r="H7" s="268"/>
    </row>
    <row r="8" spans="1:11" s="267" customFormat="1" ht="12.75" customHeight="1">
      <c r="A8" s="123"/>
      <c r="B8" s="94" t="s">
        <v>177</v>
      </c>
      <c r="C8" s="94" t="s">
        <v>94</v>
      </c>
      <c r="D8" s="65"/>
      <c r="E8" s="65"/>
      <c r="F8" s="64"/>
      <c r="G8" s="64"/>
      <c r="H8" s="268"/>
    </row>
    <row r="9" spans="1:11" s="267" customFormat="1" ht="12.75" customHeight="1">
      <c r="A9" s="123"/>
      <c r="B9" s="66"/>
      <c r="C9" s="66"/>
      <c r="D9" s="67"/>
      <c r="E9" s="67"/>
      <c r="F9" s="66"/>
      <c r="G9" s="66"/>
      <c r="H9" s="268"/>
    </row>
    <row r="10" spans="1:11" s="267" customFormat="1" ht="25.5" customHeight="1" thickBot="1">
      <c r="A10" s="123"/>
      <c r="B10" s="68" t="s">
        <v>6</v>
      </c>
      <c r="C10" s="68" t="s">
        <v>7</v>
      </c>
      <c r="D10" s="68" t="s">
        <v>12</v>
      </c>
      <c r="E10" s="68" t="s">
        <v>13</v>
      </c>
      <c r="F10" s="126" t="s">
        <v>178</v>
      </c>
      <c r="G10" s="69" t="s">
        <v>179</v>
      </c>
      <c r="H10" s="268"/>
    </row>
    <row r="11" spans="1:11" s="267" customFormat="1" ht="26.25" thickBot="1">
      <c r="A11" s="123"/>
      <c r="B11" s="93">
        <v>1</v>
      </c>
      <c r="C11" s="103" t="s">
        <v>208</v>
      </c>
      <c r="D11" s="104" t="s">
        <v>105</v>
      </c>
      <c r="E11" s="115">
        <f>ROUND($D$27,2)</f>
        <v>2.2200000000000002</v>
      </c>
      <c r="F11" s="272"/>
      <c r="G11" s="114">
        <f>ROUND(E11*F11,2)</f>
        <v>0</v>
      </c>
      <c r="H11" s="268"/>
    </row>
    <row r="12" spans="1:11" s="267" customFormat="1" ht="39" thickBot="1">
      <c r="A12" s="123"/>
      <c r="B12" s="93">
        <f>B11+1</f>
        <v>2</v>
      </c>
      <c r="C12" s="103" t="s">
        <v>260</v>
      </c>
      <c r="D12" s="104" t="s">
        <v>16</v>
      </c>
      <c r="E12" s="107">
        <f>ROUND($D$32,2)</f>
        <v>0.08</v>
      </c>
      <c r="F12" s="272"/>
      <c r="G12" s="112">
        <f t="shared" ref="G12:G17" si="0">ROUND(E12*F12,2)</f>
        <v>0</v>
      </c>
      <c r="H12" s="268"/>
    </row>
    <row r="13" spans="1:11" s="267" customFormat="1" ht="26.25" thickBot="1">
      <c r="A13" s="123"/>
      <c r="B13" s="93">
        <f t="shared" ref="B13:B17" si="1">B12+1</f>
        <v>3</v>
      </c>
      <c r="C13" s="103" t="s">
        <v>220</v>
      </c>
      <c r="D13" s="104" t="s">
        <v>16</v>
      </c>
      <c r="E13" s="107">
        <f>ROUND($D$37,2)</f>
        <v>0.03</v>
      </c>
      <c r="F13" s="272"/>
      <c r="G13" s="112">
        <f t="shared" si="0"/>
        <v>0</v>
      </c>
      <c r="H13" s="268"/>
    </row>
    <row r="14" spans="1:11" s="267" customFormat="1" ht="39" thickBot="1">
      <c r="A14" s="123"/>
      <c r="B14" s="93">
        <f t="shared" si="1"/>
        <v>4</v>
      </c>
      <c r="C14" s="103" t="s">
        <v>221</v>
      </c>
      <c r="D14" s="104" t="s">
        <v>40</v>
      </c>
      <c r="E14" s="107">
        <v>4</v>
      </c>
      <c r="F14" s="272"/>
      <c r="G14" s="112">
        <f t="shared" si="0"/>
        <v>0</v>
      </c>
      <c r="H14" s="268"/>
    </row>
    <row r="15" spans="1:11" s="267" customFormat="1" ht="13.5" thickBot="1">
      <c r="A15" s="123"/>
      <c r="B15" s="93">
        <f t="shared" si="1"/>
        <v>5</v>
      </c>
      <c r="C15" s="103" t="s">
        <v>263</v>
      </c>
      <c r="D15" s="104" t="s">
        <v>40</v>
      </c>
      <c r="E15" s="107">
        <v>4</v>
      </c>
      <c r="F15" s="272"/>
      <c r="G15" s="112">
        <f t="shared" si="0"/>
        <v>0</v>
      </c>
      <c r="H15" s="268"/>
    </row>
    <row r="16" spans="1:11" s="267" customFormat="1" ht="26.25" thickBot="1">
      <c r="A16" s="123"/>
      <c r="B16" s="93">
        <f t="shared" si="1"/>
        <v>6</v>
      </c>
      <c r="C16" s="103" t="s">
        <v>191</v>
      </c>
      <c r="D16" s="104" t="s">
        <v>109</v>
      </c>
      <c r="E16" s="107">
        <v>3</v>
      </c>
      <c r="F16" s="272"/>
      <c r="G16" s="112">
        <f t="shared" si="0"/>
        <v>0</v>
      </c>
      <c r="H16" s="268"/>
      <c r="K16" s="271"/>
    </row>
    <row r="17" spans="1:13" s="267" customFormat="1" ht="26.25" thickBot="1">
      <c r="A17" s="123"/>
      <c r="B17" s="93">
        <f t="shared" si="1"/>
        <v>7</v>
      </c>
      <c r="C17" s="103" t="s">
        <v>201</v>
      </c>
      <c r="D17" s="104" t="s">
        <v>109</v>
      </c>
      <c r="E17" s="107">
        <v>3</v>
      </c>
      <c r="F17" s="272"/>
      <c r="G17" s="112">
        <f t="shared" si="0"/>
        <v>0</v>
      </c>
      <c r="H17" s="268"/>
      <c r="K17" s="271"/>
    </row>
    <row r="18" spans="1:13" s="267" customFormat="1" ht="12.75" customHeight="1">
      <c r="A18" s="123"/>
      <c r="B18" s="70"/>
      <c r="C18" s="71"/>
      <c r="D18" s="124"/>
      <c r="E18" s="73"/>
      <c r="F18" s="74"/>
      <c r="G18" s="75"/>
      <c r="H18" s="268"/>
    </row>
    <row r="19" spans="1:13" s="267" customFormat="1" ht="12.75" customHeight="1">
      <c r="A19" s="123"/>
      <c r="B19" s="71"/>
      <c r="C19" s="123"/>
      <c r="D19" s="125"/>
      <c r="E19" s="124"/>
      <c r="F19" s="77" t="s">
        <v>180</v>
      </c>
      <c r="G19" s="78">
        <f>SUM(G11:G18)</f>
        <v>0</v>
      </c>
      <c r="H19" s="268"/>
    </row>
    <row r="20" spans="1:13" s="267" customFormat="1" ht="12.75">
      <c r="A20" s="123"/>
      <c r="B20" s="125"/>
      <c r="C20" s="80" t="s">
        <v>192</v>
      </c>
      <c r="D20" s="125"/>
      <c r="E20" s="125"/>
      <c r="F20" s="123"/>
      <c r="G20" s="123"/>
      <c r="H20" s="268"/>
    </row>
    <row r="21" spans="1:13" s="267" customFormat="1" ht="12.75">
      <c r="A21" s="123"/>
      <c r="B21" s="125"/>
      <c r="C21" s="80"/>
      <c r="D21" s="125"/>
      <c r="E21" s="125"/>
      <c r="F21" s="125"/>
      <c r="G21" s="125"/>
      <c r="H21" s="268"/>
    </row>
    <row r="22" spans="1:13">
      <c r="C22" s="81" t="s">
        <v>222</v>
      </c>
      <c r="D22" s="50">
        <v>1</v>
      </c>
      <c r="E22" s="83" t="s">
        <v>40</v>
      </c>
    </row>
    <row r="23" spans="1:13" s="341" customFormat="1" ht="12.75">
      <c r="A23" s="49"/>
      <c r="B23" s="123"/>
      <c r="C23" s="82" t="s">
        <v>167</v>
      </c>
      <c r="D23" s="51">
        <v>0.2</v>
      </c>
      <c r="E23" s="83" t="s">
        <v>30</v>
      </c>
      <c r="F23" s="48"/>
      <c r="G23" s="123"/>
      <c r="H23" s="270"/>
      <c r="I23" s="271"/>
      <c r="J23" s="271"/>
      <c r="K23" s="271"/>
      <c r="L23" s="271"/>
      <c r="M23" s="271"/>
    </row>
    <row r="24" spans="1:13" s="341" customFormat="1" ht="12.75">
      <c r="A24" s="49"/>
      <c r="B24" s="123"/>
      <c r="C24" s="82" t="s">
        <v>168</v>
      </c>
      <c r="D24" s="51">
        <v>0.06</v>
      </c>
      <c r="E24" s="83" t="s">
        <v>30</v>
      </c>
      <c r="F24" s="48"/>
      <c r="G24" s="123"/>
      <c r="H24" s="270"/>
      <c r="I24" s="271"/>
      <c r="J24" s="271"/>
      <c r="K24" s="271"/>
      <c r="L24" s="271"/>
      <c r="M24" s="271"/>
    </row>
    <row r="25" spans="1:13" s="341" customFormat="1" ht="12.75">
      <c r="A25" s="49"/>
      <c r="B25" s="123"/>
      <c r="C25" s="82" t="s">
        <v>171</v>
      </c>
      <c r="D25" s="51">
        <v>0.08</v>
      </c>
      <c r="E25" s="83" t="s">
        <v>30</v>
      </c>
      <c r="F25" s="48"/>
      <c r="G25" s="123"/>
      <c r="H25" s="270"/>
      <c r="I25" s="271"/>
      <c r="J25" s="271"/>
      <c r="K25" s="271"/>
      <c r="L25" s="271"/>
      <c r="M25" s="271"/>
    </row>
    <row r="26" spans="1:13" s="341" customFormat="1" ht="12.75">
      <c r="A26" s="49"/>
      <c r="B26" s="123"/>
      <c r="C26" s="82" t="s">
        <v>214</v>
      </c>
      <c r="D26" s="51">
        <v>11.11</v>
      </c>
      <c r="E26" s="83" t="s">
        <v>215</v>
      </c>
      <c r="F26" s="48"/>
      <c r="G26" s="123"/>
      <c r="H26" s="270"/>
      <c r="I26" s="271"/>
      <c r="J26" s="271"/>
      <c r="K26" s="271"/>
      <c r="L26" s="271"/>
      <c r="M26" s="271"/>
    </row>
    <row r="27" spans="1:13" s="341" customFormat="1" ht="12.75">
      <c r="A27" s="49"/>
      <c r="B27" s="123"/>
      <c r="C27" s="84" t="s">
        <v>165</v>
      </c>
      <c r="D27" s="52">
        <v>2.2200000000000002</v>
      </c>
      <c r="E27" s="53" t="s">
        <v>105</v>
      </c>
      <c r="F27" s="48"/>
      <c r="G27" s="123"/>
      <c r="H27" s="270"/>
      <c r="I27" s="271"/>
      <c r="J27" s="271"/>
      <c r="K27" s="271"/>
      <c r="L27" s="271"/>
      <c r="M27" s="271"/>
    </row>
    <row r="28" spans="1:13">
      <c r="E28" s="48"/>
      <c r="M28" s="384"/>
    </row>
    <row r="29" spans="1:13" s="341" customFormat="1" ht="12.75">
      <c r="A29" s="49"/>
      <c r="B29" s="123"/>
      <c r="C29" s="81" t="s">
        <v>202</v>
      </c>
      <c r="D29" s="50">
        <v>2</v>
      </c>
      <c r="E29" s="83" t="s">
        <v>40</v>
      </c>
      <c r="F29" s="48"/>
      <c r="G29" s="123"/>
      <c r="H29" s="270"/>
      <c r="I29" s="271"/>
      <c r="J29" s="271"/>
      <c r="K29" s="271"/>
      <c r="L29" s="271"/>
      <c r="M29" s="271"/>
    </row>
    <row r="30" spans="1:13" s="341" customFormat="1" ht="12.75">
      <c r="A30" s="49"/>
      <c r="B30" s="123"/>
      <c r="C30" s="82" t="s">
        <v>167</v>
      </c>
      <c r="D30" s="51">
        <v>0.2</v>
      </c>
      <c r="E30" s="83" t="s">
        <v>30</v>
      </c>
      <c r="F30" s="48"/>
      <c r="G30" s="123"/>
      <c r="H30" s="270"/>
      <c r="I30" s="271"/>
      <c r="J30" s="271"/>
      <c r="K30" s="271"/>
      <c r="L30" s="271"/>
      <c r="M30" s="271"/>
    </row>
    <row r="31" spans="1:13" s="341" customFormat="1" ht="12.75">
      <c r="A31" s="49"/>
      <c r="B31" s="123"/>
      <c r="C31" s="82" t="s">
        <v>168</v>
      </c>
      <c r="D31" s="51">
        <v>0.2</v>
      </c>
      <c r="E31" s="83" t="s">
        <v>30</v>
      </c>
      <c r="F31" s="48"/>
      <c r="G31" s="123"/>
      <c r="H31" s="270"/>
      <c r="I31" s="271"/>
      <c r="J31" s="271"/>
      <c r="K31" s="271"/>
    </row>
    <row r="32" spans="1:13" s="341" customFormat="1" ht="12.75">
      <c r="A32" s="49"/>
      <c r="B32" s="123"/>
      <c r="C32" s="84" t="s">
        <v>165</v>
      </c>
      <c r="D32" s="52">
        <v>0.08</v>
      </c>
      <c r="E32" s="53" t="s">
        <v>16</v>
      </c>
      <c r="F32" s="48"/>
      <c r="G32" s="123"/>
      <c r="H32" s="270"/>
      <c r="I32" s="271"/>
      <c r="J32" s="271"/>
      <c r="K32" s="271"/>
    </row>
    <row r="33" spans="1:13" s="341" customFormat="1" ht="12.75">
      <c r="A33" s="49"/>
      <c r="B33" s="123"/>
      <c r="C33" s="84"/>
      <c r="D33" s="52"/>
      <c r="E33" s="53"/>
      <c r="F33" s="48"/>
      <c r="G33" s="123"/>
      <c r="H33" s="270"/>
      <c r="I33" s="271"/>
      <c r="J33" s="271"/>
      <c r="K33" s="271"/>
    </row>
    <row r="34" spans="1:13" s="341" customFormat="1" ht="12.75">
      <c r="A34" s="49"/>
      <c r="B34" s="123"/>
      <c r="C34" s="81" t="s">
        <v>223</v>
      </c>
      <c r="D34" s="50">
        <v>1</v>
      </c>
      <c r="E34" s="83" t="s">
        <v>40</v>
      </c>
      <c r="F34" s="48"/>
      <c r="G34" s="123"/>
      <c r="H34" s="270"/>
      <c r="I34" s="271"/>
      <c r="J34" s="271"/>
      <c r="K34" s="271"/>
      <c r="L34" s="271"/>
      <c r="M34" s="271"/>
    </row>
    <row r="35" spans="1:13" s="341" customFormat="1" ht="12.75">
      <c r="A35" s="49"/>
      <c r="B35" s="123"/>
      <c r="C35" s="82" t="s">
        <v>174</v>
      </c>
      <c r="D35" s="51">
        <v>0.11</v>
      </c>
      <c r="E35" s="83" t="s">
        <v>30</v>
      </c>
      <c r="F35" s="48"/>
      <c r="G35" s="123"/>
      <c r="H35" s="270"/>
      <c r="I35" s="271"/>
      <c r="J35" s="271"/>
      <c r="K35" s="271"/>
      <c r="L35" s="271"/>
      <c r="M35" s="271"/>
    </row>
    <row r="36" spans="1:13" s="341" customFormat="1" ht="12.75">
      <c r="A36" s="49"/>
      <c r="B36" s="123"/>
      <c r="C36" s="82" t="s">
        <v>168</v>
      </c>
      <c r="D36" s="51">
        <v>0.1</v>
      </c>
      <c r="E36" s="83" t="s">
        <v>30</v>
      </c>
      <c r="F36" s="48"/>
      <c r="G36" s="123"/>
      <c r="H36" s="270"/>
      <c r="I36" s="271"/>
      <c r="J36" s="271"/>
      <c r="K36" s="271"/>
    </row>
    <row r="37" spans="1:13" s="341" customFormat="1" ht="12.75">
      <c r="A37" s="49"/>
      <c r="B37" s="123"/>
      <c r="C37" s="84" t="s">
        <v>165</v>
      </c>
      <c r="D37" s="52">
        <v>3.4557519189487698E-2</v>
      </c>
      <c r="E37" s="53" t="s">
        <v>16</v>
      </c>
      <c r="F37" s="48"/>
      <c r="G37" s="123"/>
      <c r="H37" s="270"/>
      <c r="I37" s="271"/>
      <c r="J37" s="271"/>
      <c r="K37" s="271"/>
    </row>
    <row r="38" spans="1:13" s="341" customFormat="1" ht="12.75">
      <c r="A38" s="49"/>
      <c r="B38" s="123"/>
      <c r="C38" s="84"/>
      <c r="D38" s="49"/>
      <c r="E38" s="49"/>
      <c r="F38" s="48"/>
      <c r="G38" s="123"/>
      <c r="H38" s="270"/>
      <c r="I38" s="271"/>
      <c r="J38" s="271"/>
      <c r="K38" s="271"/>
    </row>
    <row r="39" spans="1:13" s="267" customFormat="1" ht="12.75">
      <c r="A39" s="123"/>
      <c r="B39" s="82"/>
      <c r="C39" s="85"/>
      <c r="D39" s="53"/>
      <c r="E39" s="124"/>
      <c r="F39" s="86"/>
      <c r="G39" s="87"/>
      <c r="H39" s="268"/>
    </row>
    <row r="40" spans="1:13" s="267" customFormat="1" ht="12.75">
      <c r="A40" s="123"/>
      <c r="B40" s="82"/>
      <c r="C40" s="82"/>
      <c r="D40" s="124"/>
      <c r="E40" s="124"/>
      <c r="F40" s="88"/>
      <c r="G40" s="87"/>
      <c r="H40" s="268"/>
    </row>
  </sheetData>
  <sheetProtection algorithmName="SHA-512" hashValue="6oqxVn9XOLfzSAyGlOuSESyPXANsPubVIVaNDZMJjzNehxUquq9RCpOZN330hvcrmd1SzwZ1X0YxsTy/YWl6tQ==" saltValue="X5XoWRq/pKE6SyPl7Ori2Q==" spinCount="100000" sheet="1" objects="1" scenarios="1" formatColumns="0" formatRows="0"/>
  <mergeCells count="2">
    <mergeCell ref="B3:G3"/>
    <mergeCell ref="C6:G6"/>
  </mergeCells>
  <printOptions horizontalCentered="1"/>
  <pageMargins left="0.78740157480314965" right="0.55118110236220474" top="0.98425196850393704" bottom="0.78740157480314965" header="0.39370078740157483" footer="0.39370078740157483"/>
  <pageSetup paperSize="9" fitToHeight="0" orientation="portrait" r:id="rId1"/>
  <headerFooter scaleWithDoc="0">
    <oddHeader>&amp;L&amp;"Book Antiqua,Negrito"&amp;10Rev-2&amp;C&amp;"Book Antiqua,Negrito"&amp;10Primeira Etapa&amp;R&amp;G</oddHeader>
    <oddFooter>&amp;L&amp;"Arial,Negrito"&amp;10CTR 464&amp;C&amp;"Arial,Negrito"&amp;10C.&amp;P&amp;R&amp;"Arial,Itálico"&amp;10Origem: 408-Orçamento_Rel 2_Rel 5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Plan7">
    <tabColor rgb="FF00FF00"/>
  </sheetPr>
  <dimension ref="A2:AMJ22"/>
  <sheetViews>
    <sheetView showGridLines="0" zoomScaleNormal="100" workbookViewId="0"/>
  </sheetViews>
  <sheetFormatPr defaultColWidth="9.140625" defaultRowHeight="15.75"/>
  <cols>
    <col min="1" max="1" width="3.7109375" style="134" customWidth="1"/>
    <col min="2" max="2" width="8.85546875" style="145" customWidth="1"/>
    <col min="3" max="3" width="35.85546875" style="140" customWidth="1"/>
    <col min="4" max="4" width="9.7109375" style="140" customWidth="1"/>
    <col min="5" max="5" width="11.140625" style="141" customWidth="1"/>
    <col min="6" max="6" width="8.7109375" style="142" customWidth="1"/>
    <col min="7" max="7" width="11.7109375" style="141" customWidth="1"/>
    <col min="8" max="8" width="15.7109375" style="142" customWidth="1"/>
    <col min="9" max="9" width="8.85546875" style="142" customWidth="1"/>
    <col min="10" max="11" width="20.7109375" style="142" customWidth="1"/>
    <col min="12" max="12" width="10.5703125" style="119" customWidth="1"/>
    <col min="13" max="13" width="18.28515625" style="119" customWidth="1"/>
    <col min="14" max="1024" width="9.140625" style="119"/>
    <col min="1025" max="16384" width="9.140625" style="127"/>
  </cols>
  <sheetData>
    <row r="2" spans="1:48" ht="18" customHeight="1">
      <c r="A2" s="132"/>
      <c r="B2" s="441" t="s">
        <v>0</v>
      </c>
      <c r="C2" s="442" t="s">
        <v>1</v>
      </c>
      <c r="D2" s="443"/>
      <c r="E2" s="443"/>
      <c r="F2" s="443"/>
      <c r="G2" s="443"/>
      <c r="H2" s="443"/>
      <c r="I2" s="443"/>
      <c r="J2" s="443"/>
      <c r="K2" s="444"/>
    </row>
    <row r="3" spans="1:48" ht="18" customHeight="1">
      <c r="A3" s="132"/>
      <c r="B3" s="441"/>
      <c r="C3" s="445" t="s">
        <v>269</v>
      </c>
      <c r="D3" s="446"/>
      <c r="E3" s="446"/>
      <c r="F3" s="446"/>
      <c r="G3" s="446"/>
      <c r="H3" s="446"/>
      <c r="I3" s="446"/>
      <c r="J3" s="446"/>
      <c r="K3" s="447"/>
      <c r="M3" s="128"/>
      <c r="N3" s="129"/>
      <c r="O3" s="129"/>
      <c r="P3" s="129"/>
      <c r="AK3" s="129"/>
      <c r="AL3" s="129"/>
      <c r="AM3" s="129"/>
      <c r="AN3" s="129"/>
      <c r="AO3" s="129"/>
      <c r="AP3" s="129"/>
      <c r="AQ3" s="129"/>
      <c r="AR3" s="129"/>
      <c r="AS3" s="129"/>
      <c r="AT3" s="129"/>
      <c r="AU3" s="129"/>
      <c r="AV3" s="130"/>
    </row>
    <row r="4" spans="1:48" ht="18" customHeight="1">
      <c r="A4" s="132"/>
      <c r="B4" s="439" t="s">
        <v>2</v>
      </c>
      <c r="C4" s="445" t="s">
        <v>270</v>
      </c>
      <c r="D4" s="446"/>
      <c r="E4" s="446"/>
      <c r="F4" s="446"/>
      <c r="G4" s="446"/>
      <c r="H4" s="446"/>
      <c r="I4" s="446"/>
      <c r="J4" s="446"/>
      <c r="K4" s="447"/>
    </row>
    <row r="5" spans="1:48" ht="30" customHeight="1">
      <c r="A5" s="132"/>
      <c r="B5" s="439"/>
      <c r="C5" s="448" t="s">
        <v>296</v>
      </c>
      <c r="D5" s="449"/>
      <c r="E5" s="449"/>
      <c r="F5" s="449"/>
      <c r="G5" s="449"/>
      <c r="H5" s="449"/>
      <c r="I5" s="449"/>
      <c r="J5" s="449"/>
      <c r="K5" s="450"/>
      <c r="M5" s="149"/>
    </row>
    <row r="6" spans="1:48" ht="18" customHeight="1">
      <c r="A6" s="132"/>
      <c r="B6" s="439"/>
      <c r="C6" s="468" t="s">
        <v>138</v>
      </c>
      <c r="D6" s="468"/>
      <c r="E6" s="468"/>
      <c r="F6" s="468"/>
      <c r="G6" s="468"/>
      <c r="H6" s="469" t="s">
        <v>4</v>
      </c>
      <c r="I6" s="469"/>
      <c r="J6" s="469"/>
      <c r="K6" s="403">
        <v>0.24179999999999999</v>
      </c>
    </row>
    <row r="7" spans="1:48" ht="18" customHeight="1">
      <c r="A7" s="132"/>
      <c r="B7" s="440"/>
      <c r="C7" s="470" t="s">
        <v>9</v>
      </c>
      <c r="D7" s="470"/>
      <c r="E7" s="470"/>
      <c r="F7" s="470"/>
      <c r="G7" s="470"/>
      <c r="H7" s="471" t="s">
        <v>5</v>
      </c>
      <c r="I7" s="471"/>
      <c r="J7" s="471"/>
      <c r="K7" s="404">
        <v>0.14019999999999999</v>
      </c>
    </row>
    <row r="8" spans="1:48" ht="54" customHeight="1">
      <c r="A8" s="132"/>
      <c r="B8" s="133" t="s">
        <v>6</v>
      </c>
      <c r="C8" s="152" t="s">
        <v>7</v>
      </c>
      <c r="D8" s="193" t="s">
        <v>10</v>
      </c>
      <c r="E8" s="153" t="s">
        <v>11</v>
      </c>
      <c r="F8" s="152" t="s">
        <v>12</v>
      </c>
      <c r="G8" s="153" t="s">
        <v>13</v>
      </c>
      <c r="H8" s="152" t="s">
        <v>227</v>
      </c>
      <c r="I8" s="152" t="s">
        <v>14</v>
      </c>
      <c r="J8" s="152" t="s">
        <v>228</v>
      </c>
      <c r="K8" s="152" t="s">
        <v>229</v>
      </c>
    </row>
    <row r="9" spans="1:48" s="119" customFormat="1">
      <c r="A9" s="134"/>
      <c r="B9" s="135"/>
      <c r="C9" s="194"/>
      <c r="D9" s="195"/>
      <c r="E9" s="196"/>
      <c r="F9" s="197"/>
      <c r="G9" s="198"/>
      <c r="H9" s="197"/>
      <c r="I9" s="197"/>
      <c r="J9" s="197"/>
      <c r="K9" s="199"/>
      <c r="L9" s="120"/>
      <c r="M9" s="120"/>
    </row>
    <row r="10" spans="1:48" s="119" customFormat="1">
      <c r="A10" s="134"/>
      <c r="B10" s="62">
        <f>B14</f>
        <v>1</v>
      </c>
      <c r="C10" s="97" t="s">
        <v>310</v>
      </c>
      <c r="D10" s="200"/>
      <c r="E10" s="201"/>
      <c r="F10" s="154"/>
      <c r="G10" s="155"/>
      <c r="H10" s="154"/>
      <c r="I10" s="154"/>
      <c r="J10" s="202"/>
      <c r="K10" s="118">
        <f>K17</f>
        <v>0</v>
      </c>
      <c r="L10" s="120"/>
      <c r="M10" s="120"/>
    </row>
    <row r="11" spans="1:48" s="119" customFormat="1">
      <c r="A11" s="134"/>
      <c r="B11" s="203"/>
      <c r="C11" s="204"/>
      <c r="D11" s="200"/>
      <c r="E11" s="201"/>
      <c r="F11" s="154"/>
      <c r="G11" s="155"/>
      <c r="H11" s="154"/>
      <c r="I11" s="154"/>
      <c r="J11" s="202"/>
      <c r="K11" s="116"/>
      <c r="L11" s="120"/>
      <c r="M11" s="120"/>
    </row>
    <row r="12" spans="1:48" s="119" customFormat="1">
      <c r="A12" s="134"/>
      <c r="B12" s="385"/>
      <c r="C12" s="158" t="s">
        <v>8</v>
      </c>
      <c r="D12" s="386"/>
      <c r="E12" s="387"/>
      <c r="F12" s="249"/>
      <c r="G12" s="388"/>
      <c r="H12" s="249"/>
      <c r="I12" s="249"/>
      <c r="J12" s="389"/>
      <c r="K12" s="110">
        <f>SUM(K9:K11)</f>
        <v>0</v>
      </c>
      <c r="L12" s="2"/>
    </row>
    <row r="13" spans="1:48" s="119" customFormat="1">
      <c r="A13" s="134"/>
      <c r="B13" s="213"/>
      <c r="C13" s="214"/>
      <c r="D13" s="215"/>
      <c r="E13" s="216"/>
      <c r="F13" s="217"/>
      <c r="G13" s="189"/>
      <c r="H13" s="189"/>
      <c r="I13" s="189"/>
      <c r="J13" s="218"/>
      <c r="K13" s="111"/>
      <c r="M13" s="151"/>
    </row>
    <row r="14" spans="1:48" s="4" customFormat="1">
      <c r="A14" s="164"/>
      <c r="B14" s="165">
        <v>1</v>
      </c>
      <c r="C14" s="166" t="s">
        <v>47</v>
      </c>
      <c r="D14" s="238"/>
      <c r="E14" s="239"/>
      <c r="F14" s="240"/>
      <c r="G14" s="241"/>
      <c r="H14" s="378"/>
      <c r="I14" s="9"/>
      <c r="J14" s="232"/>
      <c r="K14" s="225"/>
      <c r="L14" s="5"/>
      <c r="M14" s="151"/>
    </row>
    <row r="15" spans="1:48" s="121" customFormat="1" ht="47.25">
      <c r="A15" s="142"/>
      <c r="B15" s="226" t="s">
        <v>15</v>
      </c>
      <c r="C15" s="172" t="s">
        <v>299</v>
      </c>
      <c r="D15" s="227" t="s">
        <v>281</v>
      </c>
      <c r="E15" s="228" t="s">
        <v>26</v>
      </c>
      <c r="F15" s="173" t="s">
        <v>139</v>
      </c>
      <c r="G15" s="229">
        <v>1</v>
      </c>
      <c r="H15" s="251">
        <f>ROUND('C-1.3_13'!$G$15,2)</f>
        <v>0</v>
      </c>
      <c r="I15" s="96">
        <f>$K$6</f>
        <v>0.24179999999999999</v>
      </c>
      <c r="J15" s="175">
        <f>ROUND(H15*(I15+1),2)</f>
        <v>0</v>
      </c>
      <c r="K15" s="175">
        <f>ROUND(G15*J15,2)</f>
        <v>0</v>
      </c>
      <c r="M15" s="151"/>
    </row>
    <row r="16" spans="1:48" s="4" customFormat="1">
      <c r="A16" s="164"/>
      <c r="B16" s="242"/>
      <c r="C16" s="243"/>
      <c r="D16" s="238"/>
      <c r="E16" s="239"/>
      <c r="F16" s="240"/>
      <c r="G16" s="241"/>
      <c r="H16" s="378"/>
      <c r="I16" s="9"/>
      <c r="J16" s="232"/>
      <c r="K16" s="170"/>
      <c r="L16" s="5"/>
      <c r="M16" s="151"/>
    </row>
    <row r="17" spans="1:13" s="4" customFormat="1">
      <c r="A17" s="164"/>
      <c r="B17" s="242"/>
      <c r="C17" s="158" t="s">
        <v>23</v>
      </c>
      <c r="D17" s="244"/>
      <c r="E17" s="245"/>
      <c r="F17" s="246"/>
      <c r="G17" s="247"/>
      <c r="H17" s="364"/>
      <c r="I17" s="9"/>
      <c r="J17" s="232"/>
      <c r="K17" s="180">
        <f>SUM(K15:K16)</f>
        <v>0</v>
      </c>
      <c r="L17" s="5"/>
    </row>
    <row r="18" spans="1:13" s="4" customFormat="1">
      <c r="A18" s="164"/>
      <c r="B18" s="242"/>
      <c r="C18" s="249"/>
      <c r="D18" s="244"/>
      <c r="E18" s="245"/>
      <c r="F18" s="246"/>
      <c r="G18" s="247"/>
      <c r="H18" s="364"/>
      <c r="I18" s="9"/>
      <c r="J18" s="232"/>
      <c r="K18" s="250"/>
      <c r="L18" s="5"/>
      <c r="M18" s="122"/>
    </row>
    <row r="19" spans="1:13" s="4" customFormat="1">
      <c r="A19" s="164"/>
      <c r="B19" s="258"/>
      <c r="C19" s="246"/>
      <c r="D19" s="259"/>
      <c r="E19" s="245"/>
      <c r="F19" s="246"/>
      <c r="G19" s="247"/>
      <c r="H19" s="365"/>
      <c r="I19" s="261"/>
      <c r="J19" s="232"/>
      <c r="K19" s="250"/>
      <c r="L19" s="122"/>
    </row>
    <row r="20" spans="1:13">
      <c r="B20" s="230"/>
      <c r="C20" s="183" t="s">
        <v>8</v>
      </c>
      <c r="D20" s="262"/>
      <c r="E20" s="220"/>
      <c r="F20" s="263"/>
      <c r="G20" s="222"/>
      <c r="H20" s="222"/>
      <c r="I20" s="222"/>
      <c r="J20" s="264"/>
      <c r="K20" s="186">
        <f>SUM(K14:K19)/2</f>
        <v>0</v>
      </c>
      <c r="L20" s="6"/>
    </row>
    <row r="21" spans="1:13">
      <c r="B21" s="213"/>
      <c r="C21" s="265"/>
      <c r="D21" s="266"/>
      <c r="E21" s="216"/>
      <c r="F21" s="188"/>
      <c r="G21" s="189"/>
      <c r="H21" s="190"/>
      <c r="I21" s="190"/>
      <c r="J21" s="111"/>
      <c r="K21" s="218"/>
    </row>
    <row r="22" spans="1:13">
      <c r="B22" s="139"/>
      <c r="H22" s="143"/>
      <c r="I22" s="143"/>
      <c r="J22" s="143"/>
    </row>
  </sheetData>
  <sheetProtection algorithmName="SHA-512" hashValue="2FcP6TDgAytbLEaCWjBLJii1QpX0N2vLRg2CsOKIiA759RwVbiQFl06KfGBDZvY7a9JyGse3q2VLnEIqOEv18A==" saltValue="4hGA1FZ3PVfUHFQ/ZlfKXg==" spinCount="100000" sheet="1" objects="1" scenarios="1" formatColumns="0" formatRows="0"/>
  <mergeCells count="10">
    <mergeCell ref="C7:G7"/>
    <mergeCell ref="H7:J7"/>
    <mergeCell ref="B4:B7"/>
    <mergeCell ref="B2:B3"/>
    <mergeCell ref="C6:G6"/>
    <mergeCell ref="H6:J6"/>
    <mergeCell ref="C2:K2"/>
    <mergeCell ref="C3:K3"/>
    <mergeCell ref="C4:K4"/>
    <mergeCell ref="C5:K5"/>
  </mergeCells>
  <printOptions horizontalCentered="1"/>
  <pageMargins left="0.78740157480314965" right="0.59055118110236227" top="0.98425196850393704" bottom="0.78740157480314965" header="0.39370078740157483" footer="0.39370078740157483"/>
  <pageSetup paperSize="9" scale="65" fitToHeight="0" orientation="portrait" r:id="rId1"/>
  <headerFooter scaleWithDoc="0">
    <oddHeader>&amp;L&amp;"Book Antiqua,Negrito"&amp;10Rev-2&amp;C&amp;"Book Antiqua,Negrito"&amp;10Primeira Etapa&amp;R&amp;G</oddHeader>
    <oddFooter>&amp;L&amp;"Arial,Negrito"&amp;10CTR 464&amp;C&amp;"Arial,Negrito"&amp;10 4.&amp;P&amp;R&amp;"Arial,Itálico"&amp;10Origem: 408-Orçamento_Rel 2</oddFooter>
  </headerFooter>
  <rowBreaks count="1" manualBreakCount="1">
    <brk id="13" max="16383" man="1"/>
  </rowBreaks>
  <legacyDrawing r:id="rId2"/>
  <legacyDrawingHF r:id="rId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Plan20">
    <tabColor rgb="FFFFFF00"/>
  </sheetPr>
  <dimension ref="A3:AMI20"/>
  <sheetViews>
    <sheetView showZeros="0" zoomScaleNormal="100" workbookViewId="0"/>
  </sheetViews>
  <sheetFormatPr defaultColWidth="9.140625" defaultRowHeight="15"/>
  <cols>
    <col min="1" max="1" width="36.85546875" style="274" customWidth="1"/>
    <col min="2" max="2" width="5" style="278" customWidth="1"/>
    <col min="3" max="3" width="27.85546875" style="278" customWidth="1"/>
    <col min="4" max="4" width="5.7109375" style="314" customWidth="1"/>
    <col min="5" max="5" width="7.85546875" style="315" customWidth="1"/>
    <col min="6" max="6" width="15.7109375" style="314" customWidth="1"/>
    <col min="7" max="7" width="15.7109375" style="278" customWidth="1"/>
    <col min="8" max="8" width="10.5703125" style="270" customWidth="1"/>
    <col min="9" max="9" width="9.140625" style="271"/>
    <col min="10" max="11" width="11.140625" style="271" customWidth="1"/>
    <col min="12" max="248" width="9.140625" style="271"/>
    <col min="249" max="249" width="36.85546875" style="271" customWidth="1"/>
    <col min="250" max="250" width="5.85546875" style="271" customWidth="1"/>
    <col min="251" max="251" width="33.140625" style="271" customWidth="1"/>
    <col min="252" max="252" width="8" style="271" customWidth="1"/>
    <col min="253" max="253" width="5.7109375" style="271" customWidth="1"/>
    <col min="254" max="254" width="6.85546875" style="271" customWidth="1"/>
    <col min="255" max="255" width="10.140625" style="271" customWidth="1"/>
    <col min="256" max="256" width="10.42578125" style="271" customWidth="1"/>
    <col min="257" max="257" width="10.5703125" style="271" customWidth="1"/>
    <col min="258" max="259" width="9.140625" style="271"/>
    <col min="260" max="260" width="9" style="271" customWidth="1"/>
    <col min="261" max="504" width="9.140625" style="271"/>
    <col min="505" max="505" width="36.85546875" style="271" customWidth="1"/>
    <col min="506" max="506" width="5.85546875" style="271" customWidth="1"/>
    <col min="507" max="507" width="33.140625" style="271" customWidth="1"/>
    <col min="508" max="508" width="8" style="271" customWidth="1"/>
    <col min="509" max="509" width="5.7109375" style="271" customWidth="1"/>
    <col min="510" max="510" width="6.85546875" style="271" customWidth="1"/>
    <col min="511" max="511" width="10.140625" style="271" customWidth="1"/>
    <col min="512" max="512" width="10.42578125" style="271" customWidth="1"/>
    <col min="513" max="513" width="10.5703125" style="271" customWidth="1"/>
    <col min="514" max="515" width="9.140625" style="271"/>
    <col min="516" max="516" width="9" style="271" customWidth="1"/>
    <col min="517" max="760" width="9.140625" style="271"/>
    <col min="761" max="761" width="36.85546875" style="271" customWidth="1"/>
    <col min="762" max="762" width="5.85546875" style="271" customWidth="1"/>
    <col min="763" max="763" width="33.140625" style="271" customWidth="1"/>
    <col min="764" max="764" width="8" style="271" customWidth="1"/>
    <col min="765" max="765" width="5.7109375" style="271" customWidth="1"/>
    <col min="766" max="766" width="6.85546875" style="271" customWidth="1"/>
    <col min="767" max="767" width="10.140625" style="271" customWidth="1"/>
    <col min="768" max="768" width="10.42578125" style="271" customWidth="1"/>
    <col min="769" max="769" width="10.5703125" style="271" customWidth="1"/>
    <col min="770" max="771" width="9.140625" style="271"/>
    <col min="772" max="772" width="9" style="271" customWidth="1"/>
    <col min="773" max="1016" width="9.140625" style="271"/>
    <col min="1017" max="1017" width="36.85546875" style="271" customWidth="1"/>
    <col min="1018" max="1018" width="5.85546875" style="271" customWidth="1"/>
    <col min="1019" max="1019" width="33.140625" style="271" customWidth="1"/>
    <col min="1020" max="1020" width="8" style="271" customWidth="1"/>
    <col min="1021" max="1021" width="5.7109375" style="271" customWidth="1"/>
    <col min="1022" max="1022" width="6.85546875" style="271" customWidth="1"/>
    <col min="1023" max="1023" width="10.140625" style="271" customWidth="1"/>
    <col min="1024" max="16384" width="9.140625" style="127"/>
  </cols>
  <sheetData>
    <row r="3" spans="1:12" s="267" customFormat="1" ht="16.5" customHeight="1">
      <c r="A3" s="278"/>
      <c r="B3" s="474" t="s">
        <v>176</v>
      </c>
      <c r="C3" s="474"/>
      <c r="D3" s="474"/>
      <c r="E3" s="474"/>
      <c r="F3" s="474"/>
      <c r="G3" s="474"/>
    </row>
    <row r="4" spans="1:12" s="267" customFormat="1" ht="16.5" customHeight="1">
      <c r="A4" s="278"/>
      <c r="B4" s="279"/>
      <c r="C4" s="280" t="s">
        <v>26</v>
      </c>
      <c r="D4" s="281"/>
      <c r="E4" s="282"/>
      <c r="F4" s="280"/>
      <c r="G4" s="283"/>
    </row>
    <row r="5" spans="1:12" s="267" customFormat="1" ht="16.5" customHeight="1">
      <c r="A5" s="278"/>
      <c r="B5" s="279"/>
      <c r="C5" s="280" t="s">
        <v>281</v>
      </c>
      <c r="D5" s="281"/>
      <c r="E5" s="282"/>
      <c r="F5" s="280"/>
      <c r="G5" s="283"/>
    </row>
    <row r="6" spans="1:12" s="267" customFormat="1" ht="31.5" customHeight="1">
      <c r="A6" s="278"/>
      <c r="B6" s="275"/>
      <c r="C6" s="475" t="s">
        <v>299</v>
      </c>
      <c r="D6" s="475"/>
      <c r="E6" s="475"/>
      <c r="F6" s="475"/>
      <c r="G6" s="475"/>
    </row>
    <row r="7" spans="1:12" s="267" customFormat="1" ht="12.75" customHeight="1">
      <c r="A7" s="278"/>
      <c r="B7" s="284"/>
      <c r="C7" s="284"/>
      <c r="D7" s="285"/>
      <c r="E7" s="285"/>
      <c r="F7" s="284"/>
      <c r="G7" s="284"/>
      <c r="H7" s="268"/>
    </row>
    <row r="8" spans="1:12" s="267" customFormat="1" ht="12.75" customHeight="1">
      <c r="A8" s="278"/>
      <c r="B8" s="286" t="s">
        <v>177</v>
      </c>
      <c r="C8" s="286" t="s">
        <v>139</v>
      </c>
      <c r="D8" s="285"/>
      <c r="E8" s="285"/>
      <c r="F8" s="284"/>
      <c r="G8" s="284"/>
      <c r="H8" s="268"/>
    </row>
    <row r="9" spans="1:12" s="267" customFormat="1" ht="12.75" customHeight="1">
      <c r="A9" s="278"/>
      <c r="B9" s="287"/>
      <c r="C9" s="287"/>
      <c r="D9" s="288"/>
      <c r="E9" s="288"/>
      <c r="F9" s="287"/>
      <c r="G9" s="287"/>
      <c r="H9" s="268"/>
    </row>
    <row r="10" spans="1:12" s="267" customFormat="1" ht="25.5" customHeight="1" thickBot="1">
      <c r="A10" s="278"/>
      <c r="B10" s="289" t="s">
        <v>6</v>
      </c>
      <c r="C10" s="289" t="s">
        <v>7</v>
      </c>
      <c r="D10" s="289" t="s">
        <v>12</v>
      </c>
      <c r="E10" s="289" t="s">
        <v>13</v>
      </c>
      <c r="F10" s="290" t="s">
        <v>178</v>
      </c>
      <c r="G10" s="291" t="s">
        <v>179</v>
      </c>
      <c r="H10" s="268"/>
    </row>
    <row r="11" spans="1:12" s="267" customFormat="1" ht="26.25" thickBot="1">
      <c r="A11" s="278"/>
      <c r="B11" s="292">
        <v>1</v>
      </c>
      <c r="C11" s="293" t="s">
        <v>181</v>
      </c>
      <c r="D11" s="294" t="s">
        <v>109</v>
      </c>
      <c r="E11" s="367">
        <f>ROUND(B18*D18*E18,2)</f>
        <v>40</v>
      </c>
      <c r="F11" s="390"/>
      <c r="G11" s="296">
        <f>ROUND(E11*F11,2)</f>
        <v>0</v>
      </c>
    </row>
    <row r="12" spans="1:12" s="267" customFormat="1" ht="39" thickBot="1">
      <c r="A12" s="278"/>
      <c r="B12" s="292">
        <f>B11+1</f>
        <v>2</v>
      </c>
      <c r="C12" s="293" t="s">
        <v>182</v>
      </c>
      <c r="D12" s="294" t="s">
        <v>109</v>
      </c>
      <c r="E12" s="367">
        <f>ROUND(B19*D19*E19,2)</f>
        <v>80</v>
      </c>
      <c r="F12" s="316"/>
      <c r="G12" s="296">
        <f t="shared" ref="G12:G13" si="0">ROUND(E12*F12,2)</f>
        <v>0</v>
      </c>
      <c r="L12" s="269"/>
    </row>
    <row r="13" spans="1:12" s="267" customFormat="1" ht="12.75" customHeight="1" thickBot="1">
      <c r="A13" s="278"/>
      <c r="B13" s="292">
        <f>B12+1</f>
        <v>3</v>
      </c>
      <c r="C13" s="293" t="s">
        <v>184</v>
      </c>
      <c r="D13" s="294" t="s">
        <v>40</v>
      </c>
      <c r="E13" s="367">
        <v>120</v>
      </c>
      <c r="F13" s="317"/>
      <c r="G13" s="296">
        <f t="shared" si="0"/>
        <v>0</v>
      </c>
      <c r="L13" s="269"/>
    </row>
    <row r="14" spans="1:12" s="267" customFormat="1" ht="12.75" customHeight="1">
      <c r="A14" s="278"/>
      <c r="B14" s="297"/>
      <c r="C14" s="298"/>
      <c r="D14" s="299"/>
      <c r="E14" s="300"/>
      <c r="F14" s="301"/>
      <c r="G14" s="302"/>
      <c r="H14" s="268"/>
    </row>
    <row r="15" spans="1:12" s="267" customFormat="1" ht="12.75" customHeight="1">
      <c r="A15" s="278"/>
      <c r="B15" s="298"/>
      <c r="C15" s="278"/>
      <c r="D15" s="303"/>
      <c r="E15" s="299"/>
      <c r="F15" s="304" t="s">
        <v>180</v>
      </c>
      <c r="G15" s="305">
        <f>SUM(G11:G14)</f>
        <v>0</v>
      </c>
      <c r="H15" s="268"/>
    </row>
    <row r="16" spans="1:12" s="267" customFormat="1" ht="12.75" customHeight="1">
      <c r="A16" s="278"/>
      <c r="B16" s="476" t="s">
        <v>185</v>
      </c>
      <c r="C16" s="476"/>
      <c r="D16" s="288"/>
      <c r="E16" s="288"/>
      <c r="F16" s="306"/>
      <c r="G16" s="307"/>
      <c r="H16" s="268"/>
    </row>
    <row r="17" spans="1:8" s="267" customFormat="1" ht="12.75" customHeight="1">
      <c r="A17" s="278"/>
      <c r="B17" s="308" t="s">
        <v>186</v>
      </c>
      <c r="C17" s="308" t="s">
        <v>187</v>
      </c>
      <c r="D17" s="308" t="s">
        <v>224</v>
      </c>
      <c r="E17" s="308" t="s">
        <v>225</v>
      </c>
      <c r="F17" s="306"/>
      <c r="G17" s="307"/>
      <c r="H17" s="268"/>
    </row>
    <row r="18" spans="1:8" s="267" customFormat="1" ht="12.75" customHeight="1">
      <c r="A18" s="278"/>
      <c r="B18" s="309">
        <v>1</v>
      </c>
      <c r="C18" s="309" t="s">
        <v>188</v>
      </c>
      <c r="D18" s="310">
        <v>8</v>
      </c>
      <c r="E18" s="310">
        <v>5</v>
      </c>
      <c r="F18" s="306"/>
      <c r="G18" s="307"/>
      <c r="H18" s="268"/>
    </row>
    <row r="19" spans="1:8" s="267" customFormat="1" ht="12.75" customHeight="1">
      <c r="A19" s="278"/>
      <c r="B19" s="309">
        <v>2</v>
      </c>
      <c r="C19" s="309" t="s">
        <v>189</v>
      </c>
      <c r="D19" s="310">
        <v>8</v>
      </c>
      <c r="E19" s="310">
        <v>5</v>
      </c>
      <c r="F19" s="306"/>
      <c r="G19" s="307"/>
      <c r="H19" s="268"/>
    </row>
    <row r="20" spans="1:8" ht="12.75" customHeight="1"/>
  </sheetData>
  <sheetProtection algorithmName="SHA-512" hashValue="hJB7YyOG9XvPsC02gnSbTWajR2vMZV0f3pugcLikIH2TTyJVtUlfAap69Yg7TXyB3wl77IH9lRgjjhZDvcvc6Q==" saltValue="d8qrRrSQUUs1TnoJVNMvDg==" spinCount="100000" sheet="1" objects="1" scenarios="1" formatColumns="0" formatRows="0"/>
  <mergeCells count="3">
    <mergeCell ref="B3:G3"/>
    <mergeCell ref="C6:G6"/>
    <mergeCell ref="B16:C16"/>
  </mergeCells>
  <printOptions horizontalCentered="1"/>
  <pageMargins left="0.78740157480314965" right="0.55118110236220474" top="0.98425196850393704" bottom="0.78740157480314965" header="0.39370078740157483" footer="0.39370078740157483"/>
  <pageSetup paperSize="9" fitToHeight="0" orientation="portrait" r:id="rId1"/>
  <headerFooter scaleWithDoc="0">
    <oddHeader>&amp;L&amp;"Book Antiqua,Negrito"&amp;10Rev-2&amp;C&amp;"Book Antiqua,Negrito"&amp;10Primeira Etapa&amp;R&amp;G</oddHeader>
    <oddFooter>&amp;L&amp;"Arial,Negrito"&amp;10CTR 464&amp;C&amp;"Arial,Negrito"&amp;10C.&amp;P&amp;R&amp;"Arial,Itálico"&amp;10Origem: 408-Orçamento_Rel 2_Rel 5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Plan8">
    <tabColor rgb="FFFFFF00"/>
  </sheetPr>
  <dimension ref="A2:AMH75"/>
  <sheetViews>
    <sheetView showGridLines="0" zoomScaleNormal="100" workbookViewId="0"/>
  </sheetViews>
  <sheetFormatPr defaultColWidth="9.140625" defaultRowHeight="15.75"/>
  <cols>
    <col min="1" max="1" width="3.7109375" style="134" customWidth="1"/>
    <col min="2" max="2" width="8.85546875" style="145" customWidth="1"/>
    <col min="3" max="3" width="35.85546875" style="140" customWidth="1"/>
    <col min="4" max="4" width="8.7109375" style="142" customWidth="1"/>
    <col min="5" max="5" width="11.7109375" style="141" customWidth="1"/>
    <col min="6" max="6" width="15.7109375" style="142" customWidth="1"/>
    <col min="7" max="7" width="8.85546875" style="142" customWidth="1"/>
    <col min="8" max="9" width="20.7109375" style="142" customWidth="1"/>
    <col min="10" max="10" width="10.5703125" style="119" customWidth="1"/>
    <col min="11" max="11" width="18.28515625" style="121" customWidth="1"/>
    <col min="12" max="12" width="9.140625" style="119"/>
    <col min="13" max="13" width="11" style="119" customWidth="1"/>
    <col min="14" max="1021" width="9.140625" style="119"/>
    <col min="1022" max="1022" width="11.5703125" style="129" customWidth="1"/>
    <col min="1023" max="16384" width="9.140625" style="127"/>
  </cols>
  <sheetData>
    <row r="2" spans="1:1022" ht="18" customHeight="1">
      <c r="A2" s="132"/>
      <c r="B2" s="441" t="s">
        <v>0</v>
      </c>
      <c r="C2" s="442" t="s">
        <v>1</v>
      </c>
      <c r="D2" s="443"/>
      <c r="E2" s="443"/>
      <c r="F2" s="443"/>
      <c r="G2" s="443"/>
      <c r="H2" s="443"/>
      <c r="I2" s="444"/>
    </row>
    <row r="3" spans="1:1022" ht="18" customHeight="1">
      <c r="A3" s="132"/>
      <c r="B3" s="441"/>
      <c r="C3" s="445" t="s">
        <v>269</v>
      </c>
      <c r="D3" s="446"/>
      <c r="E3" s="446"/>
      <c r="F3" s="446"/>
      <c r="G3" s="446"/>
      <c r="H3" s="446"/>
      <c r="I3" s="447"/>
      <c r="K3" s="128"/>
      <c r="L3" s="129"/>
      <c r="M3" s="129"/>
      <c r="AH3" s="129"/>
      <c r="AI3" s="129"/>
      <c r="AJ3" s="129"/>
      <c r="AK3" s="129"/>
      <c r="AL3" s="129"/>
      <c r="AM3" s="129"/>
      <c r="AN3" s="129"/>
      <c r="AO3" s="129"/>
      <c r="AP3" s="129"/>
      <c r="AQ3" s="129"/>
      <c r="AR3" s="129"/>
      <c r="AS3" s="130"/>
    </row>
    <row r="4" spans="1:1022" ht="18" customHeight="1">
      <c r="A4" s="132"/>
      <c r="B4" s="439" t="s">
        <v>2</v>
      </c>
      <c r="C4" s="445" t="s">
        <v>270</v>
      </c>
      <c r="D4" s="446"/>
      <c r="E4" s="446"/>
      <c r="F4" s="446"/>
      <c r="G4" s="446"/>
      <c r="H4" s="446"/>
      <c r="I4" s="447"/>
    </row>
    <row r="5" spans="1:1022" ht="30" customHeight="1">
      <c r="A5" s="132"/>
      <c r="B5" s="439"/>
      <c r="C5" s="448" t="s">
        <v>296</v>
      </c>
      <c r="D5" s="449"/>
      <c r="E5" s="449"/>
      <c r="F5" s="449"/>
      <c r="G5" s="449"/>
      <c r="H5" s="449"/>
      <c r="I5" s="450"/>
      <c r="K5" s="149"/>
    </row>
    <row r="6" spans="1:1022" ht="18" customHeight="1">
      <c r="A6" s="132"/>
      <c r="B6" s="439"/>
      <c r="C6" s="468" t="s">
        <v>138</v>
      </c>
      <c r="D6" s="468"/>
      <c r="E6" s="468"/>
      <c r="F6" s="469" t="s">
        <v>4</v>
      </c>
      <c r="G6" s="469"/>
      <c r="H6" s="469"/>
      <c r="I6" s="403">
        <v>0.24179999999999999</v>
      </c>
    </row>
    <row r="7" spans="1:1022" ht="18" customHeight="1">
      <c r="A7" s="132"/>
      <c r="B7" s="440"/>
      <c r="C7" s="470" t="s">
        <v>52</v>
      </c>
      <c r="D7" s="470"/>
      <c r="E7" s="470"/>
      <c r="F7" s="471" t="s">
        <v>5</v>
      </c>
      <c r="G7" s="471"/>
      <c r="H7" s="471"/>
      <c r="I7" s="404">
        <v>0.14019999999999999</v>
      </c>
    </row>
    <row r="8" spans="1:1022" ht="54" customHeight="1">
      <c r="A8" s="132"/>
      <c r="B8" s="133" t="s">
        <v>6</v>
      </c>
      <c r="C8" s="152" t="s">
        <v>7</v>
      </c>
      <c r="D8" s="152" t="s">
        <v>12</v>
      </c>
      <c r="E8" s="153" t="s">
        <v>13</v>
      </c>
      <c r="F8" s="152" t="s">
        <v>227</v>
      </c>
      <c r="G8" s="152" t="s">
        <v>14</v>
      </c>
      <c r="H8" s="152" t="s">
        <v>228</v>
      </c>
      <c r="I8" s="152" t="s">
        <v>229</v>
      </c>
    </row>
    <row r="9" spans="1:1022" s="54" customFormat="1">
      <c r="A9" s="136"/>
      <c r="B9" s="368"/>
      <c r="C9" s="369"/>
      <c r="D9" s="372"/>
      <c r="E9" s="373"/>
      <c r="F9" s="372"/>
      <c r="G9" s="372"/>
      <c r="H9" s="374"/>
      <c r="I9" s="394"/>
      <c r="J9" s="55"/>
      <c r="K9" s="55"/>
      <c r="AMH9" s="391"/>
    </row>
    <row r="10" spans="1:1022" s="54" customFormat="1">
      <c r="A10" s="136"/>
      <c r="B10" s="62">
        <f>B14</f>
        <v>1</v>
      </c>
      <c r="C10" s="95" t="str">
        <f>UPPER(C14)</f>
        <v>FORNECIMENTO DE MATERIAIS</v>
      </c>
      <c r="D10" s="154"/>
      <c r="E10" s="155"/>
      <c r="F10" s="154"/>
      <c r="G10" s="154"/>
      <c r="H10" s="202"/>
      <c r="I10" s="118">
        <f>I26</f>
        <v>0</v>
      </c>
      <c r="J10" s="55"/>
      <c r="K10" s="55"/>
      <c r="AMH10" s="391"/>
    </row>
    <row r="11" spans="1:1022" s="54" customFormat="1">
      <c r="A11" s="136"/>
      <c r="B11" s="62"/>
      <c r="C11" s="97"/>
      <c r="D11" s="154"/>
      <c r="E11" s="155"/>
      <c r="F11" s="154"/>
      <c r="G11" s="154"/>
      <c r="H11" s="202"/>
      <c r="I11" s="118"/>
      <c r="J11" s="55"/>
      <c r="K11" s="55"/>
      <c r="AMH11" s="391"/>
    </row>
    <row r="12" spans="1:1022" s="54" customFormat="1">
      <c r="A12" s="136"/>
      <c r="B12" s="157"/>
      <c r="C12" s="158" t="s">
        <v>8</v>
      </c>
      <c r="D12" s="158"/>
      <c r="E12" s="159"/>
      <c r="F12" s="158"/>
      <c r="G12" s="158"/>
      <c r="H12" s="212"/>
      <c r="I12" s="110">
        <f>SUM(I9:I11)</f>
        <v>0</v>
      </c>
      <c r="J12" s="100"/>
      <c r="K12" s="392"/>
      <c r="AMH12" s="391"/>
    </row>
    <row r="13" spans="1:1022" s="54" customFormat="1">
      <c r="A13" s="136"/>
      <c r="B13" s="160"/>
      <c r="C13" s="161"/>
      <c r="D13" s="162"/>
      <c r="E13" s="163"/>
      <c r="F13" s="163"/>
      <c r="G13" s="163"/>
      <c r="H13" s="320"/>
      <c r="I13" s="117"/>
      <c r="K13" s="393"/>
      <c r="AMH13" s="391"/>
    </row>
    <row r="14" spans="1:1022" s="119" customFormat="1" ht="16.5" thickBot="1">
      <c r="A14" s="134"/>
      <c r="B14" s="165">
        <v>1</v>
      </c>
      <c r="C14" s="166" t="s">
        <v>111</v>
      </c>
      <c r="D14" s="322"/>
      <c r="E14" s="185"/>
      <c r="F14" s="229"/>
      <c r="G14" s="229"/>
      <c r="H14" s="323"/>
      <c r="I14" s="170"/>
      <c r="K14" s="121"/>
      <c r="AMH14" s="129"/>
    </row>
    <row r="15" spans="1:1022" s="121" customFormat="1" ht="32.25" thickBot="1">
      <c r="A15" s="142"/>
      <c r="B15" s="226" t="s">
        <v>15</v>
      </c>
      <c r="C15" s="172" t="s">
        <v>286</v>
      </c>
      <c r="D15" s="173" t="s">
        <v>54</v>
      </c>
      <c r="E15" s="174">
        <v>2</v>
      </c>
      <c r="F15" s="191"/>
      <c r="G15" s="96">
        <f t="shared" ref="G15:G24" si="0">$I$7</f>
        <v>0.14019999999999999</v>
      </c>
      <c r="H15" s="175">
        <f>ROUND(F15*(G15+1),2)</f>
        <v>0</v>
      </c>
      <c r="I15" s="175">
        <f>ROUND(E15*H15,2)</f>
        <v>0</v>
      </c>
      <c r="J15" s="119"/>
      <c r="K15" s="393"/>
      <c r="L15" s="54"/>
      <c r="M15" s="54"/>
      <c r="AMH15" s="129"/>
    </row>
    <row r="16" spans="1:1022" s="121" customFormat="1" ht="32.25" thickBot="1">
      <c r="A16" s="142"/>
      <c r="B16" s="226" t="s">
        <v>17</v>
      </c>
      <c r="C16" s="172" t="s">
        <v>295</v>
      </c>
      <c r="D16" s="173" t="s">
        <v>54</v>
      </c>
      <c r="E16" s="174">
        <v>4</v>
      </c>
      <c r="F16" s="191"/>
      <c r="G16" s="96">
        <f t="shared" si="0"/>
        <v>0.14019999999999999</v>
      </c>
      <c r="H16" s="175">
        <f t="shared" ref="H16:H24" si="1">ROUND(F16*(G16+1),2)</f>
        <v>0</v>
      </c>
      <c r="I16" s="175">
        <f t="shared" ref="I16:I24" si="2">ROUND(E16*H16,2)</f>
        <v>0</v>
      </c>
      <c r="J16" s="119"/>
      <c r="L16" s="119"/>
      <c r="M16" s="119"/>
      <c r="AMH16" s="129"/>
    </row>
    <row r="17" spans="1:1022" s="121" customFormat="1" ht="32.25" thickBot="1">
      <c r="A17" s="142"/>
      <c r="B17" s="226" t="s">
        <v>18</v>
      </c>
      <c r="C17" s="172" t="s">
        <v>290</v>
      </c>
      <c r="D17" s="173" t="s">
        <v>54</v>
      </c>
      <c r="E17" s="174">
        <v>2</v>
      </c>
      <c r="F17" s="191"/>
      <c r="G17" s="96">
        <f t="shared" si="0"/>
        <v>0.14019999999999999</v>
      </c>
      <c r="H17" s="175">
        <f t="shared" si="1"/>
        <v>0</v>
      </c>
      <c r="I17" s="175">
        <f t="shared" si="2"/>
        <v>0</v>
      </c>
      <c r="J17" s="119"/>
      <c r="K17" s="393"/>
      <c r="L17" s="54"/>
      <c r="M17" s="54"/>
      <c r="AMH17" s="129"/>
    </row>
    <row r="18" spans="1:1022" s="121" customFormat="1" ht="48" thickBot="1">
      <c r="A18" s="142"/>
      <c r="B18" s="226" t="s">
        <v>19</v>
      </c>
      <c r="C18" s="172" t="s">
        <v>294</v>
      </c>
      <c r="D18" s="173" t="s">
        <v>54</v>
      </c>
      <c r="E18" s="174">
        <v>2</v>
      </c>
      <c r="F18" s="191"/>
      <c r="G18" s="96">
        <f t="shared" si="0"/>
        <v>0.14019999999999999</v>
      </c>
      <c r="H18" s="175">
        <f t="shared" si="1"/>
        <v>0</v>
      </c>
      <c r="I18" s="175">
        <f t="shared" si="2"/>
        <v>0</v>
      </c>
      <c r="J18" s="119"/>
      <c r="L18" s="119"/>
      <c r="M18" s="119"/>
      <c r="AMH18" s="129"/>
    </row>
    <row r="19" spans="1:1022" s="121" customFormat="1" ht="32.25" thickBot="1">
      <c r="A19" s="142"/>
      <c r="B19" s="226" t="s">
        <v>20</v>
      </c>
      <c r="C19" s="172" t="s">
        <v>287</v>
      </c>
      <c r="D19" s="173" t="s">
        <v>54</v>
      </c>
      <c r="E19" s="174">
        <v>8</v>
      </c>
      <c r="F19" s="191"/>
      <c r="G19" s="96">
        <f t="shared" si="0"/>
        <v>0.14019999999999999</v>
      </c>
      <c r="H19" s="175">
        <f t="shared" si="1"/>
        <v>0</v>
      </c>
      <c r="I19" s="175">
        <f t="shared" si="2"/>
        <v>0</v>
      </c>
      <c r="J19" s="119"/>
      <c r="K19" s="393"/>
      <c r="L19" s="54"/>
      <c r="M19" s="54"/>
      <c r="AMH19" s="129"/>
    </row>
    <row r="20" spans="1:1022" s="121" customFormat="1" ht="32.25" thickBot="1">
      <c r="A20" s="142"/>
      <c r="B20" s="226" t="s">
        <v>21</v>
      </c>
      <c r="C20" s="172" t="s">
        <v>288</v>
      </c>
      <c r="D20" s="173" t="s">
        <v>40</v>
      </c>
      <c r="E20" s="174">
        <v>2</v>
      </c>
      <c r="F20" s="191"/>
      <c r="G20" s="96">
        <f t="shared" si="0"/>
        <v>0.14019999999999999</v>
      </c>
      <c r="H20" s="175">
        <f t="shared" si="1"/>
        <v>0</v>
      </c>
      <c r="I20" s="175">
        <f t="shared" si="2"/>
        <v>0</v>
      </c>
      <c r="J20" s="119"/>
      <c r="L20" s="119"/>
      <c r="M20" s="119"/>
      <c r="AMH20" s="129"/>
    </row>
    <row r="21" spans="1:1022" s="121" customFormat="1" ht="32.25" thickBot="1">
      <c r="A21" s="142"/>
      <c r="B21" s="226" t="s">
        <v>22</v>
      </c>
      <c r="C21" s="172" t="s">
        <v>289</v>
      </c>
      <c r="D21" s="173" t="s">
        <v>30</v>
      </c>
      <c r="E21" s="174">
        <v>33</v>
      </c>
      <c r="F21" s="191"/>
      <c r="G21" s="96">
        <f t="shared" si="0"/>
        <v>0.14019999999999999</v>
      </c>
      <c r="H21" s="175">
        <f t="shared" si="1"/>
        <v>0</v>
      </c>
      <c r="I21" s="175">
        <f t="shared" si="2"/>
        <v>0</v>
      </c>
      <c r="J21" s="119"/>
      <c r="K21" s="393"/>
      <c r="L21" s="54"/>
      <c r="M21" s="54"/>
      <c r="AMH21" s="129"/>
    </row>
    <row r="22" spans="1:1022" s="121" customFormat="1" ht="48" thickBot="1">
      <c r="A22" s="142"/>
      <c r="B22" s="226" t="s">
        <v>112</v>
      </c>
      <c r="C22" s="172" t="s">
        <v>291</v>
      </c>
      <c r="D22" s="173" t="s">
        <v>94</v>
      </c>
      <c r="E22" s="174">
        <v>14</v>
      </c>
      <c r="F22" s="191"/>
      <c r="G22" s="96">
        <f t="shared" si="0"/>
        <v>0.14019999999999999</v>
      </c>
      <c r="H22" s="175">
        <f t="shared" si="1"/>
        <v>0</v>
      </c>
      <c r="I22" s="175">
        <f t="shared" si="2"/>
        <v>0</v>
      </c>
      <c r="J22" s="119"/>
      <c r="L22" s="119"/>
      <c r="M22" s="119"/>
      <c r="AMH22" s="129"/>
    </row>
    <row r="23" spans="1:1022" s="121" customFormat="1" ht="32.25" thickBot="1">
      <c r="A23" s="142"/>
      <c r="B23" s="226" t="s">
        <v>113</v>
      </c>
      <c r="C23" s="172" t="s">
        <v>250</v>
      </c>
      <c r="D23" s="173" t="s">
        <v>249</v>
      </c>
      <c r="E23" s="174">
        <v>4</v>
      </c>
      <c r="F23" s="191"/>
      <c r="G23" s="96">
        <f t="shared" si="0"/>
        <v>0.14019999999999999</v>
      </c>
      <c r="H23" s="175">
        <f t="shared" si="1"/>
        <v>0</v>
      </c>
      <c r="I23" s="175">
        <f t="shared" si="2"/>
        <v>0</v>
      </c>
      <c r="J23" s="119"/>
      <c r="K23" s="393"/>
      <c r="L23" s="54"/>
      <c r="M23" s="54"/>
      <c r="AMH23" s="129"/>
    </row>
    <row r="24" spans="1:1022" s="121" customFormat="1" ht="32.25" thickBot="1">
      <c r="A24" s="142"/>
      <c r="B24" s="226" t="s">
        <v>114</v>
      </c>
      <c r="C24" s="172" t="s">
        <v>248</v>
      </c>
      <c r="D24" s="173" t="s">
        <v>249</v>
      </c>
      <c r="E24" s="174">
        <v>4</v>
      </c>
      <c r="F24" s="191"/>
      <c r="G24" s="96">
        <f t="shared" si="0"/>
        <v>0.14019999999999999</v>
      </c>
      <c r="H24" s="175">
        <f t="shared" si="1"/>
        <v>0</v>
      </c>
      <c r="I24" s="175">
        <f t="shared" si="2"/>
        <v>0</v>
      </c>
      <c r="J24" s="119"/>
      <c r="L24" s="119"/>
      <c r="M24" s="119"/>
      <c r="AMH24" s="129"/>
    </row>
    <row r="25" spans="1:1022" s="119" customFormat="1">
      <c r="A25" s="134"/>
      <c r="B25" s="182"/>
      <c r="C25" s="97"/>
      <c r="D25" s="322"/>
      <c r="E25" s="185"/>
      <c r="F25" s="229"/>
      <c r="G25" s="96"/>
      <c r="H25" s="175"/>
      <c r="I25" s="170"/>
      <c r="K25" s="393"/>
      <c r="L25" s="54"/>
      <c r="M25" s="54"/>
      <c r="AMH25" s="129"/>
    </row>
    <row r="26" spans="1:1022" s="119" customFormat="1">
      <c r="A26" s="134"/>
      <c r="B26" s="182"/>
      <c r="C26" s="158" t="s">
        <v>23</v>
      </c>
      <c r="D26" s="183"/>
      <c r="E26" s="326"/>
      <c r="F26" s="336"/>
      <c r="G26" s="96"/>
      <c r="H26" s="175"/>
      <c r="I26" s="180">
        <f>SUM(I15:I25)</f>
        <v>0</v>
      </c>
      <c r="K26" s="121"/>
      <c r="AMH26" s="129"/>
    </row>
    <row r="27" spans="1:1022" s="121" customFormat="1">
      <c r="A27" s="142"/>
      <c r="B27" s="226"/>
      <c r="C27" s="172"/>
      <c r="D27" s="167"/>
      <c r="E27" s="102"/>
      <c r="F27" s="169"/>
      <c r="G27" s="96"/>
      <c r="H27" s="175"/>
      <c r="I27" s="170"/>
      <c r="K27" s="393"/>
      <c r="L27" s="54"/>
      <c r="M27" s="54"/>
      <c r="AMH27" s="129"/>
    </row>
    <row r="28" spans="1:1022" s="121" customFormat="1">
      <c r="A28" s="142"/>
      <c r="B28" s="226"/>
      <c r="C28" s="172"/>
      <c r="D28" s="167"/>
      <c r="E28" s="102"/>
      <c r="F28" s="169"/>
      <c r="G28" s="96"/>
      <c r="H28" s="175"/>
      <c r="I28" s="170"/>
      <c r="L28" s="119"/>
      <c r="M28" s="119"/>
      <c r="AMH28" s="129"/>
    </row>
    <row r="29" spans="1:1022">
      <c r="B29" s="182"/>
      <c r="C29" s="183" t="s">
        <v>8</v>
      </c>
      <c r="D29" s="184"/>
      <c r="E29" s="185"/>
      <c r="F29" s="185"/>
      <c r="G29" s="185"/>
      <c r="H29" s="395"/>
      <c r="I29" s="186">
        <f>SUM(I14:I28)/2</f>
        <v>0</v>
      </c>
      <c r="J29" s="6"/>
      <c r="K29" s="393"/>
      <c r="L29" s="54"/>
      <c r="M29" s="54"/>
    </row>
    <row r="30" spans="1:1022">
      <c r="B30" s="160"/>
      <c r="C30" s="187"/>
      <c r="D30" s="396"/>
      <c r="E30" s="163"/>
      <c r="F30" s="397"/>
      <c r="G30" s="397"/>
      <c r="H30" s="117"/>
      <c r="I30" s="320"/>
    </row>
    <row r="31" spans="1:1022">
      <c r="B31" s="139"/>
      <c r="F31" s="143"/>
      <c r="G31" s="143"/>
      <c r="H31" s="143"/>
      <c r="K31" s="393"/>
      <c r="L31" s="54"/>
      <c r="M31" s="54"/>
    </row>
    <row r="33" spans="11:13">
      <c r="K33" s="393"/>
      <c r="L33" s="54"/>
      <c r="M33" s="54"/>
    </row>
    <row r="35" spans="11:13">
      <c r="K35" s="393"/>
      <c r="L35" s="54"/>
      <c r="M35" s="54"/>
    </row>
    <row r="37" spans="11:13">
      <c r="K37" s="393"/>
      <c r="L37" s="54"/>
      <c r="M37" s="54"/>
    </row>
    <row r="39" spans="11:13">
      <c r="K39" s="393"/>
      <c r="L39" s="54"/>
      <c r="M39" s="54"/>
    </row>
    <row r="41" spans="11:13">
      <c r="K41" s="393"/>
      <c r="L41" s="54"/>
      <c r="M41" s="54"/>
    </row>
    <row r="43" spans="11:13">
      <c r="K43" s="393"/>
      <c r="L43" s="54"/>
      <c r="M43" s="54"/>
    </row>
    <row r="45" spans="11:13">
      <c r="K45" s="393"/>
      <c r="L45" s="54"/>
      <c r="M45" s="54"/>
    </row>
    <row r="47" spans="11:13">
      <c r="K47" s="393"/>
      <c r="L47" s="54"/>
      <c r="M47" s="54"/>
    </row>
    <row r="49" spans="11:13">
      <c r="K49" s="393"/>
      <c r="L49" s="54"/>
      <c r="M49" s="54"/>
    </row>
    <row r="51" spans="11:13">
      <c r="K51" s="393"/>
      <c r="L51" s="54"/>
      <c r="M51" s="54"/>
    </row>
    <row r="53" spans="11:13">
      <c r="K53" s="393"/>
      <c r="L53" s="54"/>
      <c r="M53" s="54"/>
    </row>
    <row r="55" spans="11:13">
      <c r="K55" s="393"/>
      <c r="L55" s="54"/>
      <c r="M55" s="54"/>
    </row>
    <row r="57" spans="11:13">
      <c r="K57" s="393"/>
      <c r="L57" s="54"/>
      <c r="M57" s="54"/>
    </row>
    <row r="59" spans="11:13">
      <c r="K59" s="393"/>
      <c r="L59" s="54"/>
      <c r="M59" s="54"/>
    </row>
    <row r="61" spans="11:13">
      <c r="K61" s="393"/>
      <c r="L61" s="54"/>
      <c r="M61" s="54"/>
    </row>
    <row r="63" spans="11:13">
      <c r="K63" s="393"/>
      <c r="L63" s="54"/>
      <c r="M63" s="54"/>
    </row>
    <row r="65" spans="11:13">
      <c r="K65" s="393"/>
      <c r="L65" s="54"/>
      <c r="M65" s="54"/>
    </row>
    <row r="67" spans="11:13">
      <c r="K67" s="393"/>
      <c r="L67" s="54"/>
      <c r="M67" s="54"/>
    </row>
    <row r="69" spans="11:13">
      <c r="K69" s="393"/>
      <c r="L69" s="54"/>
      <c r="M69" s="54"/>
    </row>
    <row r="71" spans="11:13">
      <c r="K71" s="393"/>
      <c r="L71" s="54"/>
      <c r="M71" s="54"/>
    </row>
    <row r="73" spans="11:13">
      <c r="K73" s="393"/>
      <c r="L73" s="54"/>
      <c r="M73" s="54"/>
    </row>
    <row r="75" spans="11:13">
      <c r="K75" s="393"/>
      <c r="L75" s="54"/>
      <c r="M75" s="54"/>
    </row>
  </sheetData>
  <sheetProtection algorithmName="SHA-512" hashValue="awBgIgCSPEbE3bm15n0QCNABJw434mTzg+LUHB0qmI9aAV8yQf1Ao3qycWWJiLnzKeC4YTd1yIlDtyzk8XUtDw==" saltValue="yvaB5fp9lkx0VEmiQJNOJw==" spinCount="100000" sheet="1" objects="1" scenarios="1" formatColumns="0" formatRows="0"/>
  <mergeCells count="10">
    <mergeCell ref="C7:E7"/>
    <mergeCell ref="F7:H7"/>
    <mergeCell ref="B4:B7"/>
    <mergeCell ref="B2:B3"/>
    <mergeCell ref="C6:E6"/>
    <mergeCell ref="F6:H6"/>
    <mergeCell ref="C2:I2"/>
    <mergeCell ref="C3:I3"/>
    <mergeCell ref="C4:I4"/>
    <mergeCell ref="C5:I5"/>
  </mergeCells>
  <printOptions horizontalCentered="1"/>
  <pageMargins left="0.78740157480314965" right="0.59055118110236227" top="0.98425196850393704" bottom="0.78740157480314965" header="0.39370078740157483" footer="0.39370078740157483"/>
  <pageSetup paperSize="9" scale="65" fitToHeight="0" orientation="portrait" r:id="rId1"/>
  <headerFooter scaleWithDoc="0">
    <oddHeader>&amp;L&amp;"Book Antiqua,Negrito"&amp;10Rev-2&amp;C&amp;"Book Antiqua,Negrito"&amp;10Primeira Etapa&amp;R&amp;G</oddHeader>
    <oddFooter>&amp;L&amp;"Arial,Negrito"&amp;10CTR 464&amp;C&amp;"Arial,Negrito"&amp;10 4.&amp;P&amp;R&amp;"Arial,Itálico"&amp;10Origem: 408-Orçamento_Rel 2</oddFooter>
  </headerFooter>
  <rowBreaks count="1" manualBreakCount="1">
    <brk id="13" max="16383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>
    <tabColor theme="8" tint="0.39997558519241921"/>
  </sheetPr>
  <dimension ref="A1:AMJ46"/>
  <sheetViews>
    <sheetView showGridLines="0" zoomScaleNormal="100" zoomScaleSheetLayoutView="100" workbookViewId="0"/>
  </sheetViews>
  <sheetFormatPr defaultColWidth="9.140625" defaultRowHeight="15.75"/>
  <cols>
    <col min="1" max="1" width="3.7109375" style="134" customWidth="1"/>
    <col min="2" max="2" width="8.85546875" style="145" customWidth="1"/>
    <col min="3" max="3" width="35.85546875" style="140" customWidth="1"/>
    <col min="4" max="4" width="9.7109375" style="140" customWidth="1"/>
    <col min="5" max="5" width="11.140625" style="141" customWidth="1"/>
    <col min="6" max="6" width="8.7109375" style="142" customWidth="1"/>
    <col min="7" max="7" width="11.7109375" style="141" customWidth="1"/>
    <col min="8" max="8" width="11.140625" style="142" customWidth="1"/>
    <col min="9" max="9" width="8.85546875" style="142" customWidth="1"/>
    <col min="10" max="10" width="13.7109375" style="142" customWidth="1"/>
    <col min="11" max="11" width="15.140625" style="142" customWidth="1"/>
    <col min="12" max="12" width="11.85546875" style="119" customWidth="1"/>
    <col min="13" max="13" width="17.140625" style="119" customWidth="1"/>
    <col min="14" max="14" width="9.140625" style="119"/>
    <col min="15" max="15" width="14.85546875" style="119" customWidth="1"/>
    <col min="16" max="16" width="9.140625" style="119"/>
    <col min="17" max="17" width="13.42578125" style="119" bestFit="1" customWidth="1"/>
    <col min="18" max="1024" width="9.140625" style="119"/>
    <col min="1025" max="16384" width="9.140625" style="127"/>
  </cols>
  <sheetData>
    <row r="1" spans="1:48" ht="37.5" customHeight="1">
      <c r="B1" s="427" t="s">
        <v>323</v>
      </c>
      <c r="C1" s="427"/>
      <c r="D1" s="428" t="s">
        <v>324</v>
      </c>
      <c r="E1" s="428"/>
      <c r="F1" s="428"/>
      <c r="G1" s="428"/>
      <c r="H1" s="428"/>
      <c r="I1" s="428"/>
      <c r="J1" s="428"/>
      <c r="K1" s="428"/>
    </row>
    <row r="2" spans="1:48" ht="18" customHeight="1">
      <c r="A2" s="132"/>
      <c r="B2" s="441" t="s">
        <v>0</v>
      </c>
      <c r="C2" s="442" t="s">
        <v>1</v>
      </c>
      <c r="D2" s="443"/>
      <c r="E2" s="443"/>
      <c r="F2" s="443"/>
      <c r="G2" s="443"/>
      <c r="H2" s="443"/>
      <c r="I2" s="443"/>
      <c r="J2" s="443"/>
      <c r="K2" s="444"/>
    </row>
    <row r="3" spans="1:48" ht="18" customHeight="1">
      <c r="A3" s="132"/>
      <c r="B3" s="441"/>
      <c r="C3" s="445" t="s">
        <v>269</v>
      </c>
      <c r="D3" s="446"/>
      <c r="E3" s="446"/>
      <c r="F3" s="446"/>
      <c r="G3" s="446"/>
      <c r="H3" s="446"/>
      <c r="I3" s="446"/>
      <c r="J3" s="446"/>
      <c r="K3" s="447"/>
      <c r="M3" s="128"/>
      <c r="N3" s="129"/>
      <c r="O3" s="129"/>
      <c r="P3" s="129"/>
      <c r="AK3" s="129"/>
      <c r="AL3" s="129"/>
      <c r="AM3" s="129"/>
      <c r="AN3" s="129"/>
      <c r="AO3" s="129"/>
      <c r="AP3" s="129"/>
      <c r="AQ3" s="129"/>
      <c r="AR3" s="129"/>
      <c r="AS3" s="129"/>
      <c r="AT3" s="129"/>
      <c r="AU3" s="129"/>
      <c r="AV3" s="130"/>
    </row>
    <row r="4" spans="1:48" ht="18" customHeight="1">
      <c r="A4" s="132"/>
      <c r="B4" s="439" t="s">
        <v>2</v>
      </c>
      <c r="C4" s="445" t="s">
        <v>270</v>
      </c>
      <c r="D4" s="446"/>
      <c r="E4" s="446"/>
      <c r="F4" s="446"/>
      <c r="G4" s="446"/>
      <c r="H4" s="446"/>
      <c r="I4" s="446"/>
      <c r="J4" s="446"/>
      <c r="K4" s="447"/>
    </row>
    <row r="5" spans="1:48" ht="30" customHeight="1">
      <c r="A5" s="132"/>
      <c r="B5" s="439"/>
      <c r="C5" s="448" t="s">
        <v>296</v>
      </c>
      <c r="D5" s="449"/>
      <c r="E5" s="449"/>
      <c r="F5" s="449"/>
      <c r="G5" s="449"/>
      <c r="H5" s="449"/>
      <c r="I5" s="449"/>
      <c r="J5" s="449"/>
      <c r="K5" s="450"/>
    </row>
    <row r="6" spans="1:48" ht="18" customHeight="1">
      <c r="A6" s="132"/>
      <c r="B6" s="439"/>
      <c r="C6" s="421" t="s">
        <v>230</v>
      </c>
      <c r="D6" s="422"/>
      <c r="E6" s="422"/>
      <c r="F6" s="422"/>
      <c r="G6" s="422"/>
      <c r="H6" s="422"/>
      <c r="I6" s="422"/>
      <c r="J6" s="422"/>
      <c r="K6" s="423"/>
    </row>
    <row r="7" spans="1:48" ht="18" customHeight="1">
      <c r="A7" s="132"/>
      <c r="B7" s="440"/>
      <c r="C7" s="424"/>
      <c r="D7" s="425"/>
      <c r="E7" s="425"/>
      <c r="F7" s="425"/>
      <c r="G7" s="425"/>
      <c r="H7" s="425"/>
      <c r="I7" s="425"/>
      <c r="J7" s="425"/>
      <c r="K7" s="426"/>
    </row>
    <row r="8" spans="1:48" ht="54" customHeight="1">
      <c r="A8" s="132"/>
      <c r="B8" s="133" t="s">
        <v>6</v>
      </c>
      <c r="C8" s="430" t="s">
        <v>7</v>
      </c>
      <c r="D8" s="431"/>
      <c r="E8" s="431"/>
      <c r="F8" s="431"/>
      <c r="G8" s="432"/>
      <c r="H8" s="430" t="s">
        <v>229</v>
      </c>
      <c r="I8" s="431"/>
      <c r="J8" s="431"/>
      <c r="K8" s="432"/>
    </row>
    <row r="9" spans="1:48" s="119" customFormat="1">
      <c r="A9" s="134"/>
      <c r="B9" s="135"/>
      <c r="C9" s="433"/>
      <c r="D9" s="433"/>
      <c r="E9" s="433"/>
      <c r="F9" s="433"/>
      <c r="G9" s="433"/>
      <c r="H9" s="434"/>
      <c r="I9" s="434"/>
      <c r="J9" s="434"/>
      <c r="K9" s="434"/>
      <c r="L9" s="120"/>
      <c r="M9" s="120"/>
    </row>
    <row r="10" spans="1:48" s="119" customFormat="1" ht="15.75" customHeight="1">
      <c r="A10" s="134"/>
      <c r="B10" s="451">
        <v>1</v>
      </c>
      <c r="C10" s="452" t="s">
        <v>297</v>
      </c>
      <c r="D10" s="453"/>
      <c r="E10" s="453"/>
      <c r="F10" s="453"/>
      <c r="G10" s="454"/>
      <c r="H10" s="438"/>
      <c r="I10" s="438"/>
      <c r="J10" s="438"/>
      <c r="K10" s="438"/>
      <c r="L10" s="120"/>
      <c r="M10" s="120"/>
    </row>
    <row r="11" spans="1:48" s="119" customFormat="1">
      <c r="A11" s="134"/>
      <c r="B11" s="451"/>
      <c r="C11" s="452" t="s">
        <v>9</v>
      </c>
      <c r="D11" s="453"/>
      <c r="E11" s="453"/>
      <c r="F11" s="453"/>
      <c r="G11" s="454"/>
      <c r="H11" s="455">
        <f>'OS-Op Canteiro'!$I$12</f>
        <v>0</v>
      </c>
      <c r="I11" s="455"/>
      <c r="J11" s="455"/>
      <c r="K11" s="455"/>
      <c r="L11" s="120"/>
      <c r="M11" s="120"/>
    </row>
    <row r="12" spans="1:48" s="119" customFormat="1">
      <c r="A12" s="134"/>
      <c r="B12" s="109"/>
      <c r="C12" s="435"/>
      <c r="D12" s="436"/>
      <c r="E12" s="436"/>
      <c r="F12" s="436"/>
      <c r="G12" s="437"/>
      <c r="H12" s="438"/>
      <c r="I12" s="438"/>
      <c r="J12" s="438"/>
      <c r="K12" s="438"/>
      <c r="L12" s="120"/>
      <c r="M12" s="120"/>
    </row>
    <row r="13" spans="1:48" s="119" customFormat="1" ht="15.75" customHeight="1">
      <c r="A13" s="134"/>
      <c r="B13" s="451">
        <f>B10+1</f>
        <v>2</v>
      </c>
      <c r="C13" s="452" t="s">
        <v>28</v>
      </c>
      <c r="D13" s="453"/>
      <c r="E13" s="453"/>
      <c r="F13" s="453"/>
      <c r="G13" s="454"/>
      <c r="H13" s="438"/>
      <c r="I13" s="438"/>
      <c r="J13" s="438"/>
      <c r="K13" s="438"/>
      <c r="L13" s="120"/>
      <c r="M13" s="120"/>
    </row>
    <row r="14" spans="1:48" s="119" customFormat="1">
      <c r="A14" s="134"/>
      <c r="B14" s="451"/>
      <c r="C14" s="452" t="s">
        <v>9</v>
      </c>
      <c r="D14" s="453"/>
      <c r="E14" s="453"/>
      <c r="F14" s="453"/>
      <c r="G14" s="454"/>
      <c r="H14" s="455">
        <f>'OS-Tub Prod Quim'!$K$20</f>
        <v>0</v>
      </c>
      <c r="I14" s="455"/>
      <c r="J14" s="455"/>
      <c r="K14" s="455"/>
      <c r="L14" s="120"/>
      <c r="M14" s="120"/>
    </row>
    <row r="15" spans="1:48" s="119" customFormat="1">
      <c r="A15" s="134"/>
      <c r="B15" s="109"/>
      <c r="C15" s="435"/>
      <c r="D15" s="436"/>
      <c r="E15" s="436"/>
      <c r="F15" s="436"/>
      <c r="G15" s="437"/>
      <c r="H15" s="438"/>
      <c r="I15" s="438"/>
      <c r="J15" s="438"/>
      <c r="K15" s="438"/>
      <c r="L15" s="120"/>
      <c r="M15" s="120"/>
    </row>
    <row r="16" spans="1:48" s="119" customFormat="1" ht="15.75" customHeight="1">
      <c r="A16" s="134"/>
      <c r="B16" s="451">
        <f>B13+1</f>
        <v>3</v>
      </c>
      <c r="C16" s="452" t="s">
        <v>28</v>
      </c>
      <c r="D16" s="453"/>
      <c r="E16" s="453"/>
      <c r="F16" s="453"/>
      <c r="G16" s="454"/>
      <c r="H16" s="438"/>
      <c r="I16" s="438"/>
      <c r="J16" s="438"/>
      <c r="K16" s="438"/>
      <c r="L16" s="120"/>
      <c r="M16" s="120"/>
    </row>
    <row r="17" spans="1:15" s="119" customFormat="1">
      <c r="A17" s="134"/>
      <c r="B17" s="451"/>
      <c r="C17" s="452" t="s">
        <v>52</v>
      </c>
      <c r="D17" s="453"/>
      <c r="E17" s="453"/>
      <c r="F17" s="453"/>
      <c r="G17" s="454"/>
      <c r="H17" s="455">
        <f>'ME-Tub Prod Quim'!$K$28</f>
        <v>0</v>
      </c>
      <c r="I17" s="455"/>
      <c r="J17" s="455"/>
      <c r="K17" s="455"/>
      <c r="L17" s="120"/>
      <c r="M17" s="120"/>
    </row>
    <row r="18" spans="1:15" s="119" customFormat="1">
      <c r="A18" s="134"/>
      <c r="B18" s="109"/>
      <c r="C18" s="435"/>
      <c r="D18" s="436"/>
      <c r="E18" s="436"/>
      <c r="F18" s="436"/>
      <c r="G18" s="437"/>
      <c r="H18" s="438"/>
      <c r="I18" s="438"/>
      <c r="J18" s="438"/>
      <c r="K18" s="438"/>
      <c r="L18" s="120"/>
      <c r="M18" s="55"/>
      <c r="N18" s="54"/>
      <c r="O18" s="54"/>
    </row>
    <row r="19" spans="1:15" s="119" customFormat="1" ht="15.75" customHeight="1">
      <c r="A19" s="134"/>
      <c r="B19" s="451">
        <f>B16+1</f>
        <v>4</v>
      </c>
      <c r="C19" s="452" t="s">
        <v>115</v>
      </c>
      <c r="D19" s="453"/>
      <c r="E19" s="453"/>
      <c r="F19" s="453"/>
      <c r="G19" s="454"/>
      <c r="H19" s="438"/>
      <c r="I19" s="438"/>
      <c r="J19" s="438"/>
      <c r="K19" s="438"/>
      <c r="L19" s="120"/>
      <c r="M19" s="55"/>
      <c r="N19" s="54"/>
      <c r="O19" s="54"/>
    </row>
    <row r="20" spans="1:15" s="119" customFormat="1">
      <c r="A20" s="134"/>
      <c r="B20" s="451"/>
      <c r="C20" s="452" t="s">
        <v>9</v>
      </c>
      <c r="D20" s="453"/>
      <c r="E20" s="453"/>
      <c r="F20" s="453"/>
      <c r="G20" s="454"/>
      <c r="H20" s="455">
        <f>'OS-Tub Água'!$K$18</f>
        <v>0</v>
      </c>
      <c r="I20" s="455"/>
      <c r="J20" s="455"/>
      <c r="K20" s="455"/>
      <c r="L20" s="120"/>
      <c r="M20" s="61"/>
      <c r="N20" s="54"/>
      <c r="O20" s="54"/>
    </row>
    <row r="21" spans="1:15" s="119" customFormat="1">
      <c r="A21" s="134"/>
      <c r="B21" s="109"/>
      <c r="C21" s="435"/>
      <c r="D21" s="436"/>
      <c r="E21" s="436"/>
      <c r="F21" s="436"/>
      <c r="G21" s="437"/>
      <c r="H21" s="438"/>
      <c r="I21" s="438"/>
      <c r="J21" s="438"/>
      <c r="K21" s="438"/>
      <c r="L21" s="120"/>
      <c r="M21" s="61"/>
      <c r="N21" s="54"/>
      <c r="O21" s="54"/>
    </row>
    <row r="22" spans="1:15" s="119" customFormat="1" ht="15.75" customHeight="1">
      <c r="A22" s="134"/>
      <c r="B22" s="451">
        <f>B19+1</f>
        <v>5</v>
      </c>
      <c r="C22" s="452" t="s">
        <v>115</v>
      </c>
      <c r="D22" s="453"/>
      <c r="E22" s="453"/>
      <c r="F22" s="453"/>
      <c r="G22" s="454"/>
      <c r="H22" s="438"/>
      <c r="I22" s="438"/>
      <c r="J22" s="438"/>
      <c r="K22" s="438"/>
      <c r="L22" s="120"/>
      <c r="M22" s="55"/>
      <c r="N22" s="54"/>
      <c r="O22" s="54"/>
    </row>
    <row r="23" spans="1:15" s="119" customFormat="1">
      <c r="A23" s="134"/>
      <c r="B23" s="451"/>
      <c r="C23" s="452" t="s">
        <v>52</v>
      </c>
      <c r="D23" s="453"/>
      <c r="E23" s="453"/>
      <c r="F23" s="453"/>
      <c r="G23" s="454"/>
      <c r="H23" s="455">
        <f>'ME-Tub Água'!$K$16</f>
        <v>0</v>
      </c>
      <c r="I23" s="455"/>
      <c r="J23" s="455"/>
      <c r="K23" s="455"/>
      <c r="L23" s="120"/>
      <c r="M23" s="55"/>
      <c r="N23" s="54"/>
      <c r="O23" s="54"/>
    </row>
    <row r="24" spans="1:15" s="119" customFormat="1">
      <c r="A24" s="134"/>
      <c r="B24" s="109"/>
      <c r="C24" s="435"/>
      <c r="D24" s="436"/>
      <c r="E24" s="436"/>
      <c r="F24" s="436"/>
      <c r="G24" s="437"/>
      <c r="H24" s="438"/>
      <c r="I24" s="438"/>
      <c r="J24" s="438"/>
      <c r="K24" s="438"/>
      <c r="L24" s="120"/>
      <c r="M24" s="120"/>
    </row>
    <row r="25" spans="1:15" s="119" customFormat="1" ht="15.75" customHeight="1">
      <c r="A25" s="134"/>
      <c r="B25" s="451">
        <f>B22+1</f>
        <v>6</v>
      </c>
      <c r="C25" s="452" t="s">
        <v>138</v>
      </c>
      <c r="D25" s="453"/>
      <c r="E25" s="453"/>
      <c r="F25" s="453"/>
      <c r="G25" s="454"/>
      <c r="H25" s="438"/>
      <c r="I25" s="438"/>
      <c r="J25" s="438"/>
      <c r="K25" s="438"/>
      <c r="L25" s="120"/>
      <c r="M25" s="120"/>
    </row>
    <row r="26" spans="1:15" s="119" customFormat="1">
      <c r="A26" s="134"/>
      <c r="B26" s="451"/>
      <c r="C26" s="452" t="s">
        <v>9</v>
      </c>
      <c r="D26" s="453"/>
      <c r="E26" s="453"/>
      <c r="F26" s="453"/>
      <c r="G26" s="454"/>
      <c r="H26" s="455">
        <f>'OS-Difusores'!$K$12</f>
        <v>0</v>
      </c>
      <c r="I26" s="455"/>
      <c r="J26" s="455"/>
      <c r="K26" s="455"/>
      <c r="L26" s="120"/>
      <c r="M26" s="120"/>
    </row>
    <row r="27" spans="1:15" s="119" customFormat="1">
      <c r="A27" s="134"/>
      <c r="B27" s="109"/>
      <c r="C27" s="435"/>
      <c r="D27" s="436"/>
      <c r="E27" s="436"/>
      <c r="F27" s="436"/>
      <c r="G27" s="437"/>
      <c r="H27" s="438"/>
      <c r="I27" s="438"/>
      <c r="J27" s="438"/>
      <c r="K27" s="438"/>
      <c r="L27" s="120"/>
      <c r="M27" s="120"/>
    </row>
    <row r="28" spans="1:15" s="119" customFormat="1" ht="15.75" customHeight="1">
      <c r="A28" s="134"/>
      <c r="B28" s="451">
        <f>B25+1</f>
        <v>7</v>
      </c>
      <c r="C28" s="452" t="s">
        <v>138</v>
      </c>
      <c r="D28" s="453"/>
      <c r="E28" s="453"/>
      <c r="F28" s="453"/>
      <c r="G28" s="454"/>
      <c r="H28" s="438"/>
      <c r="I28" s="438"/>
      <c r="J28" s="438"/>
      <c r="K28" s="438"/>
      <c r="L28" s="120"/>
      <c r="M28" s="120"/>
    </row>
    <row r="29" spans="1:15" s="119" customFormat="1">
      <c r="A29" s="134"/>
      <c r="B29" s="451"/>
      <c r="C29" s="452" t="s">
        <v>52</v>
      </c>
      <c r="D29" s="453"/>
      <c r="E29" s="453"/>
      <c r="F29" s="453"/>
      <c r="G29" s="454"/>
      <c r="H29" s="455">
        <f>'ME-Difusores'!$I$12</f>
        <v>0</v>
      </c>
      <c r="I29" s="455"/>
      <c r="J29" s="455"/>
      <c r="K29" s="455"/>
      <c r="L29" s="120"/>
      <c r="M29" s="120"/>
    </row>
    <row r="30" spans="1:15" s="119" customFormat="1">
      <c r="A30" s="134"/>
      <c r="B30" s="109"/>
      <c r="C30" s="435"/>
      <c r="D30" s="436"/>
      <c r="E30" s="436"/>
      <c r="F30" s="436"/>
      <c r="G30" s="437"/>
      <c r="H30" s="438"/>
      <c r="I30" s="438"/>
      <c r="J30" s="438"/>
      <c r="K30" s="438"/>
      <c r="L30" s="120"/>
      <c r="M30" s="120"/>
    </row>
    <row r="31" spans="1:15" s="119" customFormat="1" ht="15.75" customHeight="1">
      <c r="A31" s="134"/>
      <c r="B31" s="451">
        <f>B28+1</f>
        <v>8</v>
      </c>
      <c r="C31" s="452" t="s">
        <v>264</v>
      </c>
      <c r="D31" s="453"/>
      <c r="E31" s="453"/>
      <c r="F31" s="453"/>
      <c r="G31" s="454"/>
      <c r="H31" s="438"/>
      <c r="I31" s="438"/>
      <c r="J31" s="438"/>
      <c r="K31" s="438"/>
      <c r="L31" s="120"/>
      <c r="M31" s="120"/>
    </row>
    <row r="32" spans="1:15" s="119" customFormat="1">
      <c r="A32" s="134"/>
      <c r="B32" s="451"/>
      <c r="C32" s="452" t="s">
        <v>9</v>
      </c>
      <c r="D32" s="453"/>
      <c r="E32" s="453"/>
      <c r="F32" s="453"/>
      <c r="G32" s="454"/>
      <c r="H32" s="455">
        <f>'OS-Galerias'!$K$18</f>
        <v>0</v>
      </c>
      <c r="I32" s="455"/>
      <c r="J32" s="455"/>
      <c r="K32" s="455"/>
      <c r="L32" s="120"/>
      <c r="M32" s="120"/>
    </row>
    <row r="33" spans="1:16" s="54" customFormat="1">
      <c r="A33" s="136"/>
      <c r="B33" s="109"/>
      <c r="C33" s="462"/>
      <c r="D33" s="463"/>
      <c r="E33" s="463"/>
      <c r="F33" s="463"/>
      <c r="G33" s="464"/>
      <c r="H33" s="465"/>
      <c r="I33" s="466"/>
      <c r="J33" s="466"/>
      <c r="K33" s="467"/>
      <c r="L33" s="55"/>
    </row>
    <row r="34" spans="1:16" s="119" customFormat="1">
      <c r="A34" s="134"/>
      <c r="B34" s="137"/>
      <c r="C34" s="456" t="s">
        <v>8</v>
      </c>
      <c r="D34" s="457"/>
      <c r="E34" s="457"/>
      <c r="F34" s="457"/>
      <c r="G34" s="458"/>
      <c r="H34" s="459">
        <f>SUM(H9:K33)</f>
        <v>0</v>
      </c>
      <c r="I34" s="459"/>
      <c r="J34" s="459"/>
      <c r="K34" s="459"/>
      <c r="L34" s="2"/>
      <c r="M34" s="131"/>
      <c r="N34" s="429"/>
      <c r="O34" s="429"/>
      <c r="P34" s="429"/>
    </row>
    <row r="35" spans="1:16" s="119" customFormat="1">
      <c r="A35" s="134"/>
      <c r="B35" s="138"/>
      <c r="C35" s="460"/>
      <c r="D35" s="460"/>
      <c r="E35" s="460"/>
      <c r="F35" s="460"/>
      <c r="G35" s="460"/>
      <c r="H35" s="461"/>
      <c r="I35" s="461"/>
      <c r="J35" s="461"/>
      <c r="K35" s="461"/>
      <c r="M35" s="55"/>
      <c r="N35" s="54"/>
      <c r="O35" s="54"/>
      <c r="P35" s="54"/>
    </row>
    <row r="36" spans="1:16">
      <c r="B36" s="139"/>
      <c r="H36" s="143"/>
      <c r="I36" s="143"/>
      <c r="J36" s="143"/>
      <c r="K36" s="144"/>
      <c r="L36" s="3"/>
    </row>
    <row r="38" spans="1:16">
      <c r="J38" s="146"/>
      <c r="K38" s="147"/>
      <c r="L38" s="54"/>
    </row>
    <row r="39" spans="1:16">
      <c r="J39" s="146"/>
      <c r="K39" s="147"/>
      <c r="L39" s="54"/>
    </row>
    <row r="40" spans="1:16">
      <c r="J40" s="146"/>
      <c r="K40" s="146"/>
      <c r="L40" s="54"/>
    </row>
    <row r="41" spans="1:16">
      <c r="J41" s="146"/>
      <c r="K41" s="147"/>
      <c r="L41" s="54"/>
    </row>
    <row r="42" spans="1:16">
      <c r="K42" s="144"/>
    </row>
    <row r="45" spans="1:16">
      <c r="I45" s="148"/>
    </row>
    <row r="46" spans="1:16">
      <c r="I46" s="144"/>
    </row>
  </sheetData>
  <sheetProtection algorithmName="SHA-512" hashValue="YzI3deVTzHkaTbnP49NzHXwRQWWpJvW0MnAwj9VUFA+60WGqtrsjtki6VdDU8gbGFK9CfQoY4NLxEhaZn0Z3oQ==" saltValue="1EZJcg6eQfeTVImRQtXisg==" spinCount="100000" sheet="1" objects="1" scenarios="1" formatColumns="0" formatRows="0"/>
  <mergeCells count="74">
    <mergeCell ref="B31:B32"/>
    <mergeCell ref="C31:G31"/>
    <mergeCell ref="H31:K31"/>
    <mergeCell ref="C32:G32"/>
    <mergeCell ref="H32:K32"/>
    <mergeCell ref="C30:G30"/>
    <mergeCell ref="H30:K30"/>
    <mergeCell ref="C34:G34"/>
    <mergeCell ref="H34:K34"/>
    <mergeCell ref="C35:G35"/>
    <mergeCell ref="H35:K35"/>
    <mergeCell ref="C33:G33"/>
    <mergeCell ref="H33:K33"/>
    <mergeCell ref="H27:K27"/>
    <mergeCell ref="B28:B29"/>
    <mergeCell ref="C28:G28"/>
    <mergeCell ref="H28:K28"/>
    <mergeCell ref="C29:G29"/>
    <mergeCell ref="H29:K29"/>
    <mergeCell ref="B25:B26"/>
    <mergeCell ref="C25:G25"/>
    <mergeCell ref="H25:K25"/>
    <mergeCell ref="C26:G26"/>
    <mergeCell ref="H26:K26"/>
    <mergeCell ref="B22:B23"/>
    <mergeCell ref="C22:G22"/>
    <mergeCell ref="H22:K22"/>
    <mergeCell ref="C23:G23"/>
    <mergeCell ref="H23:K23"/>
    <mergeCell ref="B19:B20"/>
    <mergeCell ref="C19:G19"/>
    <mergeCell ref="H19:K19"/>
    <mergeCell ref="C20:G20"/>
    <mergeCell ref="H20:K20"/>
    <mergeCell ref="H10:K10"/>
    <mergeCell ref="C11:G11"/>
    <mergeCell ref="H11:K11"/>
    <mergeCell ref="B16:B17"/>
    <mergeCell ref="C16:G16"/>
    <mergeCell ref="H16:K16"/>
    <mergeCell ref="C17:G17"/>
    <mergeCell ref="H17:K17"/>
    <mergeCell ref="C24:G24"/>
    <mergeCell ref="H24:K24"/>
    <mergeCell ref="C27:G27"/>
    <mergeCell ref="B4:B7"/>
    <mergeCell ref="B2:B3"/>
    <mergeCell ref="C2:K2"/>
    <mergeCell ref="C3:K3"/>
    <mergeCell ref="C4:K4"/>
    <mergeCell ref="C5:K5"/>
    <mergeCell ref="B13:B14"/>
    <mergeCell ref="C13:G13"/>
    <mergeCell ref="H13:K13"/>
    <mergeCell ref="C14:G14"/>
    <mergeCell ref="H14:K14"/>
    <mergeCell ref="B10:B11"/>
    <mergeCell ref="C10:G10"/>
    <mergeCell ref="C6:K7"/>
    <mergeCell ref="B1:C1"/>
    <mergeCell ref="D1:K1"/>
    <mergeCell ref="N34:P34"/>
    <mergeCell ref="C8:G8"/>
    <mergeCell ref="H8:K8"/>
    <mergeCell ref="C9:G9"/>
    <mergeCell ref="H9:K9"/>
    <mergeCell ref="C12:G12"/>
    <mergeCell ref="H12:K12"/>
    <mergeCell ref="C18:G18"/>
    <mergeCell ref="H18:K18"/>
    <mergeCell ref="C15:G15"/>
    <mergeCell ref="H15:K15"/>
    <mergeCell ref="C21:G21"/>
    <mergeCell ref="H21:K21"/>
  </mergeCells>
  <printOptions horizontalCentered="1"/>
  <pageMargins left="0.78740157480314965" right="0.59055118110236227" top="0.98425196850393704" bottom="0.78740157480314965" header="0.39370078740157483" footer="0.39370078740157483"/>
  <pageSetup paperSize="9" scale="65" firstPageNumber="3" fitToHeight="0" orientation="portrait" useFirstPageNumber="1" horizontalDpi="300" verticalDpi="300" r:id="rId1"/>
  <headerFooter scaleWithDoc="0">
    <oddHeader>&amp;L&amp;"Book Antiqua,Negrito"&amp;10Rev-2&amp;C&amp;"Book Antiqua,Negrito"&amp;10Primeira Etapa&amp;R&amp;G</oddHeader>
    <oddFooter>&amp;L&amp;"Arial,Negrito"&amp;10CTR 464&amp;C&amp;"Arial,Negrito"&amp;10 4.&amp;P&amp;R&amp;"Arial,Itálico"&amp;10Origem: 408-Orçamento_Rel 2_Rel 5</oddFooter>
  </headerFooter>
  <legacyDrawingHF r:id="rId2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Plan9">
    <tabColor rgb="FFFFFF00"/>
  </sheetPr>
  <dimension ref="A2:AMJ50"/>
  <sheetViews>
    <sheetView showGridLines="0" showZeros="0" zoomScaleNormal="100" workbookViewId="0"/>
  </sheetViews>
  <sheetFormatPr defaultColWidth="9.140625" defaultRowHeight="15.75"/>
  <cols>
    <col min="1" max="1" width="3.7109375" style="134" customWidth="1"/>
    <col min="2" max="2" width="8.85546875" style="145" customWidth="1"/>
    <col min="3" max="3" width="35.85546875" style="140" customWidth="1"/>
    <col min="4" max="4" width="9.7109375" style="140" customWidth="1"/>
    <col min="5" max="5" width="11.140625" style="141" customWidth="1"/>
    <col min="6" max="6" width="8.7109375" style="142" customWidth="1"/>
    <col min="7" max="7" width="11.7109375" style="141" customWidth="1"/>
    <col min="8" max="8" width="15.7109375" style="142" customWidth="1"/>
    <col min="9" max="9" width="8.85546875" style="142" customWidth="1"/>
    <col min="10" max="11" width="20.7109375" style="142" customWidth="1"/>
    <col min="12" max="12" width="10.5703125" style="119" customWidth="1"/>
    <col min="13" max="13" width="18.28515625" style="119" customWidth="1"/>
    <col min="14" max="1024" width="9.140625" style="119"/>
    <col min="1025" max="16384" width="9.140625" style="127"/>
  </cols>
  <sheetData>
    <row r="2" spans="1:48" ht="18" customHeight="1">
      <c r="A2" s="132"/>
      <c r="B2" s="441" t="s">
        <v>0</v>
      </c>
      <c r="C2" s="442" t="s">
        <v>1</v>
      </c>
      <c r="D2" s="443"/>
      <c r="E2" s="443"/>
      <c r="F2" s="443"/>
      <c r="G2" s="443"/>
      <c r="H2" s="443"/>
      <c r="I2" s="443"/>
      <c r="J2" s="443"/>
      <c r="K2" s="444"/>
    </row>
    <row r="3" spans="1:48" ht="18" customHeight="1">
      <c r="A3" s="132"/>
      <c r="B3" s="441"/>
      <c r="C3" s="445" t="s">
        <v>269</v>
      </c>
      <c r="D3" s="446"/>
      <c r="E3" s="446"/>
      <c r="F3" s="446"/>
      <c r="G3" s="446"/>
      <c r="H3" s="446"/>
      <c r="I3" s="446"/>
      <c r="J3" s="446"/>
      <c r="K3" s="447"/>
      <c r="M3" s="128"/>
      <c r="N3" s="129"/>
      <c r="O3" s="129"/>
      <c r="P3" s="129"/>
      <c r="AK3" s="129"/>
      <c r="AL3" s="129"/>
      <c r="AM3" s="129"/>
      <c r="AN3" s="129"/>
      <c r="AO3" s="129"/>
      <c r="AP3" s="129"/>
      <c r="AQ3" s="129"/>
      <c r="AR3" s="129"/>
      <c r="AS3" s="129"/>
      <c r="AT3" s="129"/>
      <c r="AU3" s="129"/>
      <c r="AV3" s="130"/>
    </row>
    <row r="4" spans="1:48" ht="18" customHeight="1">
      <c r="A4" s="132"/>
      <c r="B4" s="439" t="s">
        <v>2</v>
      </c>
      <c r="C4" s="445" t="s">
        <v>270</v>
      </c>
      <c r="D4" s="446"/>
      <c r="E4" s="446"/>
      <c r="F4" s="446"/>
      <c r="G4" s="446"/>
      <c r="H4" s="446"/>
      <c r="I4" s="446"/>
      <c r="J4" s="446"/>
      <c r="K4" s="447"/>
    </row>
    <row r="5" spans="1:48" ht="30" customHeight="1">
      <c r="A5" s="132"/>
      <c r="B5" s="439"/>
      <c r="C5" s="448" t="s">
        <v>296</v>
      </c>
      <c r="D5" s="449"/>
      <c r="E5" s="449"/>
      <c r="F5" s="449"/>
      <c r="G5" s="449"/>
      <c r="H5" s="449"/>
      <c r="I5" s="449"/>
      <c r="J5" s="449"/>
      <c r="K5" s="450"/>
      <c r="M5" s="149"/>
    </row>
    <row r="6" spans="1:48" s="119" customFormat="1" ht="18" customHeight="1">
      <c r="A6" s="132"/>
      <c r="B6" s="439"/>
      <c r="C6" s="468" t="s">
        <v>264</v>
      </c>
      <c r="D6" s="468"/>
      <c r="E6" s="468"/>
      <c r="F6" s="468"/>
      <c r="G6" s="468"/>
      <c r="H6" s="469" t="s">
        <v>4</v>
      </c>
      <c r="I6" s="469"/>
      <c r="J6" s="469"/>
      <c r="K6" s="403">
        <v>0.24179999999999999</v>
      </c>
    </row>
    <row r="7" spans="1:48" s="119" customFormat="1" ht="18" customHeight="1">
      <c r="A7" s="132"/>
      <c r="B7" s="440"/>
      <c r="C7" s="470" t="s">
        <v>9</v>
      </c>
      <c r="D7" s="470"/>
      <c r="E7" s="470"/>
      <c r="F7" s="470"/>
      <c r="G7" s="470"/>
      <c r="H7" s="471" t="s">
        <v>5</v>
      </c>
      <c r="I7" s="471"/>
      <c r="J7" s="471"/>
      <c r="K7" s="404">
        <v>0.14019999999999999</v>
      </c>
    </row>
    <row r="8" spans="1:48" s="119" customFormat="1" ht="54" customHeight="1">
      <c r="A8" s="132"/>
      <c r="B8" s="133" t="s">
        <v>6</v>
      </c>
      <c r="C8" s="152" t="s">
        <v>7</v>
      </c>
      <c r="D8" s="193" t="s">
        <v>10</v>
      </c>
      <c r="E8" s="153" t="s">
        <v>11</v>
      </c>
      <c r="F8" s="152" t="s">
        <v>12</v>
      </c>
      <c r="G8" s="153" t="s">
        <v>13</v>
      </c>
      <c r="H8" s="152" t="s">
        <v>227</v>
      </c>
      <c r="I8" s="152" t="s">
        <v>14</v>
      </c>
      <c r="J8" s="152" t="s">
        <v>228</v>
      </c>
      <c r="K8" s="152" t="s">
        <v>229</v>
      </c>
    </row>
    <row r="9" spans="1:48" s="119" customFormat="1">
      <c r="A9" s="134"/>
      <c r="B9" s="368"/>
      <c r="C9" s="369"/>
      <c r="D9" s="370"/>
      <c r="E9" s="371"/>
      <c r="F9" s="372"/>
      <c r="G9" s="373"/>
      <c r="H9" s="372"/>
      <c r="I9" s="372"/>
      <c r="J9" s="374"/>
      <c r="K9" s="375"/>
      <c r="L9" s="120"/>
      <c r="M9" s="120"/>
    </row>
    <row r="10" spans="1:48" s="119" customFormat="1" ht="31.5">
      <c r="A10" s="134"/>
      <c r="B10" s="62">
        <f>B20</f>
        <v>1</v>
      </c>
      <c r="C10" s="95" t="s">
        <v>308</v>
      </c>
      <c r="D10" s="200"/>
      <c r="E10" s="201"/>
      <c r="F10" s="154"/>
      <c r="G10" s="155"/>
      <c r="H10" s="202"/>
      <c r="I10" s="154"/>
      <c r="J10" s="202"/>
      <c r="K10" s="118">
        <f>K25</f>
        <v>0</v>
      </c>
      <c r="L10" s="120"/>
      <c r="M10" s="120"/>
    </row>
    <row r="11" spans="1:48" s="119" customFormat="1">
      <c r="A11" s="134"/>
      <c r="B11" s="62"/>
      <c r="C11" s="97"/>
      <c r="D11" s="200"/>
      <c r="E11" s="201"/>
      <c r="F11" s="154"/>
      <c r="G11" s="155"/>
      <c r="H11" s="202"/>
      <c r="I11" s="154"/>
      <c r="J11" s="202"/>
      <c r="K11" s="116"/>
      <c r="L11" s="120"/>
      <c r="M11" s="120"/>
    </row>
    <row r="12" spans="1:48" s="119" customFormat="1">
      <c r="A12" s="134"/>
      <c r="B12" s="62">
        <f>B27</f>
        <v>2</v>
      </c>
      <c r="C12" s="95" t="s">
        <v>283</v>
      </c>
      <c r="D12" s="200"/>
      <c r="E12" s="201"/>
      <c r="F12" s="154"/>
      <c r="G12" s="155"/>
      <c r="H12" s="202"/>
      <c r="I12" s="154"/>
      <c r="J12" s="202"/>
      <c r="K12" s="118">
        <f>K33</f>
        <v>0</v>
      </c>
      <c r="L12" s="120"/>
      <c r="M12" s="120"/>
    </row>
    <row r="13" spans="1:48" s="119" customFormat="1">
      <c r="A13" s="134"/>
      <c r="B13" s="62"/>
      <c r="C13" s="97"/>
      <c r="D13" s="200"/>
      <c r="E13" s="201"/>
      <c r="F13" s="154"/>
      <c r="G13" s="155"/>
      <c r="H13" s="202"/>
      <c r="I13" s="154"/>
      <c r="J13" s="202"/>
      <c r="K13" s="116"/>
      <c r="L13" s="120"/>
      <c r="M13" s="120"/>
    </row>
    <row r="14" spans="1:48" s="119" customFormat="1">
      <c r="A14" s="134"/>
      <c r="B14" s="62">
        <f>B35</f>
        <v>3</v>
      </c>
      <c r="C14" s="97" t="s">
        <v>284</v>
      </c>
      <c r="D14" s="200"/>
      <c r="E14" s="201"/>
      <c r="F14" s="154"/>
      <c r="G14" s="155"/>
      <c r="H14" s="202"/>
      <c r="I14" s="154"/>
      <c r="J14" s="202"/>
      <c r="K14" s="118">
        <f>K38</f>
        <v>0</v>
      </c>
      <c r="L14" s="120"/>
      <c r="M14" s="120"/>
    </row>
    <row r="15" spans="1:48" s="119" customFormat="1">
      <c r="A15" s="134"/>
      <c r="B15" s="62"/>
      <c r="C15" s="97"/>
      <c r="D15" s="200"/>
      <c r="E15" s="201"/>
      <c r="F15" s="154"/>
      <c r="G15" s="155"/>
      <c r="H15" s="202"/>
      <c r="I15" s="154"/>
      <c r="J15" s="202"/>
      <c r="K15" s="116"/>
      <c r="L15" s="120"/>
      <c r="M15" s="120"/>
    </row>
    <row r="16" spans="1:48" s="119" customFormat="1" ht="31.5">
      <c r="A16" s="134"/>
      <c r="B16" s="62">
        <f>B40</f>
        <v>4</v>
      </c>
      <c r="C16" s="97" t="s">
        <v>309</v>
      </c>
      <c r="D16" s="200"/>
      <c r="E16" s="201"/>
      <c r="F16" s="154"/>
      <c r="G16" s="155"/>
      <c r="H16" s="202"/>
      <c r="I16" s="154"/>
      <c r="J16" s="202"/>
      <c r="K16" s="118">
        <f>K45</f>
        <v>0</v>
      </c>
      <c r="L16" s="120"/>
      <c r="M16" s="120"/>
    </row>
    <row r="17" spans="1:13" s="119" customFormat="1">
      <c r="A17" s="134"/>
      <c r="B17" s="62"/>
      <c r="C17" s="97"/>
      <c r="D17" s="200"/>
      <c r="E17" s="201"/>
      <c r="F17" s="154"/>
      <c r="G17" s="155"/>
      <c r="H17" s="202"/>
      <c r="I17" s="154"/>
      <c r="J17" s="202"/>
      <c r="K17" s="116"/>
      <c r="L17" s="120"/>
      <c r="M17" s="120"/>
    </row>
    <row r="18" spans="1:13" s="119" customFormat="1">
      <c r="A18" s="134"/>
      <c r="B18" s="157"/>
      <c r="C18" s="158" t="s">
        <v>8</v>
      </c>
      <c r="D18" s="210"/>
      <c r="E18" s="211"/>
      <c r="F18" s="158"/>
      <c r="G18" s="159"/>
      <c r="H18" s="212"/>
      <c r="I18" s="158"/>
      <c r="J18" s="212"/>
      <c r="K18" s="110">
        <f>SUM(K9:K17)</f>
        <v>0</v>
      </c>
      <c r="L18" s="2"/>
    </row>
    <row r="19" spans="1:13" s="119" customFormat="1">
      <c r="A19" s="134"/>
      <c r="B19" s="160"/>
      <c r="C19" s="161"/>
      <c r="D19" s="318"/>
      <c r="E19" s="319"/>
      <c r="F19" s="162"/>
      <c r="G19" s="163"/>
      <c r="H19" s="320"/>
      <c r="I19" s="163"/>
      <c r="J19" s="320"/>
      <c r="K19" s="111"/>
      <c r="M19" s="151"/>
    </row>
    <row r="20" spans="1:13" s="119" customFormat="1" ht="16.5" thickBot="1">
      <c r="A20" s="134"/>
      <c r="B20" s="165">
        <v>1</v>
      </c>
      <c r="C20" s="166" t="s">
        <v>29</v>
      </c>
      <c r="D20" s="219"/>
      <c r="E20" s="220"/>
      <c r="F20" s="221"/>
      <c r="G20" s="222"/>
      <c r="H20" s="224"/>
      <c r="I20" s="223"/>
      <c r="J20" s="224"/>
      <c r="K20" s="225"/>
    </row>
    <row r="21" spans="1:13" s="121" customFormat="1" ht="32.25" thickBot="1">
      <c r="A21" s="142"/>
      <c r="B21" s="226" t="s">
        <v>15</v>
      </c>
      <c r="C21" s="172" t="s">
        <v>235</v>
      </c>
      <c r="D21" s="227"/>
      <c r="E21" s="228"/>
      <c r="F21" s="173" t="s">
        <v>16</v>
      </c>
      <c r="G21" s="174">
        <v>35.200000000000003</v>
      </c>
      <c r="H21" s="191"/>
      <c r="I21" s="96">
        <f>$K$6</f>
        <v>0.24179999999999999</v>
      </c>
      <c r="J21" s="175">
        <f>ROUND(H21*(I21+1),2)</f>
        <v>0</v>
      </c>
      <c r="K21" s="175">
        <f>ROUND(G21*J21,2)</f>
        <v>0</v>
      </c>
      <c r="M21" s="122"/>
    </row>
    <row r="22" spans="1:13" s="121" customFormat="1" ht="16.5" thickBot="1">
      <c r="A22" s="142"/>
      <c r="B22" s="226" t="s">
        <v>17</v>
      </c>
      <c r="C22" s="172" t="s">
        <v>236</v>
      </c>
      <c r="D22" s="227"/>
      <c r="E22" s="228"/>
      <c r="F22" s="173" t="s">
        <v>30</v>
      </c>
      <c r="G22" s="174">
        <v>31.1</v>
      </c>
      <c r="H22" s="191"/>
      <c r="I22" s="96">
        <f>$K$6</f>
        <v>0.24179999999999999</v>
      </c>
      <c r="J22" s="175">
        <f t="shared" ref="J22:J23" si="0">ROUND(H22*(I22+1),2)</f>
        <v>0</v>
      </c>
      <c r="K22" s="175">
        <f t="shared" ref="K22:K23" si="1">ROUND(G22*J22,2)</f>
        <v>0</v>
      </c>
      <c r="M22" s="122"/>
    </row>
    <row r="23" spans="1:13" s="121" customFormat="1" ht="48" thickBot="1">
      <c r="A23" s="142"/>
      <c r="B23" s="226" t="s">
        <v>18</v>
      </c>
      <c r="C23" s="172" t="s">
        <v>31</v>
      </c>
      <c r="D23" s="227"/>
      <c r="E23" s="228"/>
      <c r="F23" s="173" t="s">
        <v>32</v>
      </c>
      <c r="G23" s="174">
        <v>6.61</v>
      </c>
      <c r="H23" s="191"/>
      <c r="I23" s="96">
        <f>$K$6</f>
        <v>0.24179999999999999</v>
      </c>
      <c r="J23" s="175">
        <f t="shared" si="0"/>
        <v>0</v>
      </c>
      <c r="K23" s="175">
        <f t="shared" si="1"/>
        <v>0</v>
      </c>
      <c r="M23" s="122"/>
    </row>
    <row r="24" spans="1:13" s="119" customFormat="1">
      <c r="A24" s="134"/>
      <c r="B24" s="230"/>
      <c r="C24" s="204"/>
      <c r="D24" s="231"/>
      <c r="E24" s="8"/>
      <c r="F24" s="221"/>
      <c r="G24" s="222"/>
      <c r="H24" s="224"/>
      <c r="I24" s="9"/>
      <c r="J24" s="232"/>
      <c r="K24" s="225"/>
    </row>
    <row r="25" spans="1:13" s="119" customFormat="1">
      <c r="A25" s="134"/>
      <c r="B25" s="230"/>
      <c r="C25" s="158" t="s">
        <v>23</v>
      </c>
      <c r="D25" s="219"/>
      <c r="E25" s="233"/>
      <c r="F25" s="234"/>
      <c r="G25" s="235"/>
      <c r="H25" s="236"/>
      <c r="I25" s="9"/>
      <c r="J25" s="232"/>
      <c r="K25" s="180">
        <f>SUM(K21:K24)</f>
        <v>0</v>
      </c>
    </row>
    <row r="26" spans="1:13" s="119" customFormat="1">
      <c r="A26" s="134"/>
      <c r="B26" s="230"/>
      <c r="C26" s="204"/>
      <c r="D26" s="237"/>
      <c r="E26" s="220"/>
      <c r="F26" s="221"/>
      <c r="G26" s="222"/>
      <c r="H26" s="224"/>
      <c r="I26" s="9"/>
      <c r="J26" s="232"/>
      <c r="K26" s="225"/>
    </row>
    <row r="27" spans="1:13" s="4" customFormat="1" ht="16.5" thickBot="1">
      <c r="A27" s="164"/>
      <c r="B27" s="165">
        <v>2</v>
      </c>
      <c r="C27" s="166" t="s">
        <v>33</v>
      </c>
      <c r="D27" s="238"/>
      <c r="E27" s="239"/>
      <c r="F27" s="240"/>
      <c r="G27" s="168"/>
      <c r="H27" s="232"/>
      <c r="I27" s="9"/>
      <c r="J27" s="232"/>
      <c r="K27" s="225"/>
      <c r="L27" s="5"/>
      <c r="M27" s="122"/>
    </row>
    <row r="28" spans="1:13" s="121" customFormat="1" ht="48" thickBot="1">
      <c r="A28" s="142"/>
      <c r="B28" s="226" t="s">
        <v>25</v>
      </c>
      <c r="C28" s="172" t="s">
        <v>237</v>
      </c>
      <c r="D28" s="227"/>
      <c r="E28" s="228"/>
      <c r="F28" s="173" t="s">
        <v>32</v>
      </c>
      <c r="G28" s="229">
        <v>135.46</v>
      </c>
      <c r="H28" s="191"/>
      <c r="I28" s="96">
        <f>$K$6</f>
        <v>0.24179999999999999</v>
      </c>
      <c r="J28" s="175">
        <f>ROUND(H28*(I28+1),2)</f>
        <v>0</v>
      </c>
      <c r="K28" s="175">
        <f>ROUND(G28*J28,2)</f>
        <v>0</v>
      </c>
      <c r="M28" s="122"/>
    </row>
    <row r="29" spans="1:13" s="121" customFormat="1" ht="63.75" thickBot="1">
      <c r="A29" s="142"/>
      <c r="B29" s="226" t="s">
        <v>34</v>
      </c>
      <c r="C29" s="172" t="s">
        <v>238</v>
      </c>
      <c r="D29" s="227"/>
      <c r="E29" s="228"/>
      <c r="F29" s="173" t="s">
        <v>32</v>
      </c>
      <c r="G29" s="229">
        <v>96.61</v>
      </c>
      <c r="H29" s="191"/>
      <c r="I29" s="96">
        <f>$K$6</f>
        <v>0.24179999999999999</v>
      </c>
      <c r="J29" s="175">
        <f t="shared" ref="J29:J31" si="2">ROUND(H29*(I29+1),2)</f>
        <v>0</v>
      </c>
      <c r="K29" s="175">
        <f t="shared" ref="K29:K31" si="3">ROUND(G29*J29,2)</f>
        <v>0</v>
      </c>
      <c r="M29" s="122"/>
    </row>
    <row r="30" spans="1:13" s="121" customFormat="1" ht="79.5" thickBot="1">
      <c r="A30" s="142"/>
      <c r="B30" s="226" t="s">
        <v>35</v>
      </c>
      <c r="C30" s="172" t="s">
        <v>231</v>
      </c>
      <c r="D30" s="227"/>
      <c r="E30" s="228"/>
      <c r="F30" s="173" t="s">
        <v>32</v>
      </c>
      <c r="G30" s="229">
        <v>50.5</v>
      </c>
      <c r="H30" s="191"/>
      <c r="I30" s="96">
        <f>$K$6</f>
        <v>0.24179999999999999</v>
      </c>
      <c r="J30" s="175">
        <f t="shared" si="2"/>
        <v>0</v>
      </c>
      <c r="K30" s="175">
        <f t="shared" si="3"/>
        <v>0</v>
      </c>
      <c r="M30" s="122"/>
    </row>
    <row r="31" spans="1:13" s="121" customFormat="1" ht="48" thickBot="1">
      <c r="A31" s="142"/>
      <c r="B31" s="226" t="s">
        <v>36</v>
      </c>
      <c r="C31" s="172" t="s">
        <v>232</v>
      </c>
      <c r="D31" s="227"/>
      <c r="E31" s="228"/>
      <c r="F31" s="173" t="s">
        <v>37</v>
      </c>
      <c r="G31" s="229">
        <v>504.97</v>
      </c>
      <c r="H31" s="191"/>
      <c r="I31" s="96">
        <f>$K$6</f>
        <v>0.24179999999999999</v>
      </c>
      <c r="J31" s="175">
        <f t="shared" si="2"/>
        <v>0</v>
      </c>
      <c r="K31" s="175">
        <f t="shared" si="3"/>
        <v>0</v>
      </c>
      <c r="M31" s="122"/>
    </row>
    <row r="32" spans="1:13" s="4" customFormat="1">
      <c r="A32" s="164"/>
      <c r="B32" s="242"/>
      <c r="C32" s="243"/>
      <c r="D32" s="238"/>
      <c r="E32" s="239"/>
      <c r="F32" s="240"/>
      <c r="G32" s="241"/>
      <c r="H32" s="232"/>
      <c r="I32" s="96"/>
      <c r="J32" s="232"/>
      <c r="K32" s="225"/>
      <c r="L32" s="5"/>
      <c r="M32" s="122"/>
    </row>
    <row r="33" spans="1:13" s="4" customFormat="1">
      <c r="A33" s="164"/>
      <c r="B33" s="242"/>
      <c r="C33" s="158" t="s">
        <v>27</v>
      </c>
      <c r="D33" s="244"/>
      <c r="E33" s="245"/>
      <c r="F33" s="246"/>
      <c r="G33" s="247"/>
      <c r="H33" s="248"/>
      <c r="I33" s="9"/>
      <c r="J33" s="232"/>
      <c r="K33" s="180">
        <f>SUM(K28:K32)</f>
        <v>0</v>
      </c>
      <c r="L33" s="5"/>
      <c r="M33" s="122"/>
    </row>
    <row r="34" spans="1:13" s="4" customFormat="1">
      <c r="A34" s="164"/>
      <c r="B34" s="242"/>
      <c r="C34" s="249"/>
      <c r="D34" s="244"/>
      <c r="E34" s="245"/>
      <c r="F34" s="246"/>
      <c r="G34" s="247"/>
      <c r="H34" s="248"/>
      <c r="I34" s="9"/>
      <c r="J34" s="232"/>
      <c r="K34" s="250"/>
      <c r="L34" s="5"/>
      <c r="M34" s="122"/>
    </row>
    <row r="35" spans="1:13" s="4" customFormat="1" ht="16.5" thickBot="1">
      <c r="A35" s="164"/>
      <c r="B35" s="165">
        <v>3</v>
      </c>
      <c r="C35" s="166" t="s">
        <v>38</v>
      </c>
      <c r="D35" s="238"/>
      <c r="E35" s="239"/>
      <c r="F35" s="240"/>
      <c r="G35" s="241"/>
      <c r="H35" s="232"/>
      <c r="I35" s="9"/>
      <c r="J35" s="232"/>
      <c r="K35" s="225"/>
      <c r="L35" s="5"/>
      <c r="M35" s="122"/>
    </row>
    <row r="36" spans="1:13" s="121" customFormat="1" ht="32.25" thickBot="1">
      <c r="A36" s="142"/>
      <c r="B36" s="226" t="s">
        <v>39</v>
      </c>
      <c r="C36" s="172" t="s">
        <v>251</v>
      </c>
      <c r="D36" s="227" t="s">
        <v>273</v>
      </c>
      <c r="E36" s="228" t="s">
        <v>26</v>
      </c>
      <c r="F36" s="173" t="s">
        <v>40</v>
      </c>
      <c r="G36" s="174">
        <v>83</v>
      </c>
      <c r="H36" s="401">
        <f>ROUND('C-1.3_03'!$G$27,2)</f>
        <v>0</v>
      </c>
      <c r="I36" s="96">
        <f>$K$6</f>
        <v>0.24179999999999999</v>
      </c>
      <c r="J36" s="175">
        <f>ROUND(H36*(I36+1),2)</f>
        <v>0</v>
      </c>
      <c r="K36" s="175">
        <f>ROUND(G36*J36,2)</f>
        <v>0</v>
      </c>
      <c r="M36" s="122"/>
    </row>
    <row r="37" spans="1:13" s="4" customFormat="1">
      <c r="A37" s="164"/>
      <c r="B37" s="242"/>
      <c r="C37" s="243"/>
      <c r="D37" s="238"/>
      <c r="E37" s="239"/>
      <c r="F37" s="240"/>
      <c r="G37" s="241"/>
      <c r="H37" s="232"/>
      <c r="I37" s="9"/>
      <c r="J37" s="232"/>
      <c r="K37" s="225"/>
      <c r="L37" s="5"/>
      <c r="M37" s="122"/>
    </row>
    <row r="38" spans="1:13" s="4" customFormat="1">
      <c r="A38" s="164"/>
      <c r="B38" s="242"/>
      <c r="C38" s="158" t="s">
        <v>41</v>
      </c>
      <c r="D38" s="244"/>
      <c r="E38" s="245"/>
      <c r="F38" s="246"/>
      <c r="G38" s="247"/>
      <c r="H38" s="248"/>
      <c r="I38" s="9"/>
      <c r="J38" s="232"/>
      <c r="K38" s="180">
        <f>SUM(K36:K37)</f>
        <v>0</v>
      </c>
      <c r="L38" s="5"/>
      <c r="M38" s="122"/>
    </row>
    <row r="39" spans="1:13" s="4" customFormat="1">
      <c r="A39" s="164"/>
      <c r="B39" s="242"/>
      <c r="C39" s="249"/>
      <c r="D39" s="244"/>
      <c r="E39" s="245"/>
      <c r="F39" s="246"/>
      <c r="G39" s="247"/>
      <c r="H39" s="248"/>
      <c r="I39" s="9"/>
      <c r="J39" s="232"/>
      <c r="K39" s="250"/>
      <c r="L39" s="5"/>
      <c r="M39" s="122"/>
    </row>
    <row r="40" spans="1:13" s="4" customFormat="1" ht="16.5" thickBot="1">
      <c r="A40" s="164"/>
      <c r="B40" s="165">
        <v>4</v>
      </c>
      <c r="C40" s="166" t="s">
        <v>42</v>
      </c>
      <c r="D40" s="238"/>
      <c r="E40" s="239"/>
      <c r="F40" s="240"/>
      <c r="G40" s="168"/>
      <c r="H40" s="232"/>
      <c r="I40" s="9"/>
      <c r="J40" s="232"/>
      <c r="K40" s="225"/>
      <c r="L40" s="5"/>
      <c r="M40" s="122"/>
    </row>
    <row r="41" spans="1:13" s="121" customFormat="1" ht="63.75" thickBot="1">
      <c r="A41" s="142"/>
      <c r="B41" s="226" t="s">
        <v>43</v>
      </c>
      <c r="C41" s="172" t="s">
        <v>233</v>
      </c>
      <c r="D41" s="227"/>
      <c r="E41" s="228"/>
      <c r="F41" s="173" t="s">
        <v>16</v>
      </c>
      <c r="G41" s="229">
        <v>35.200000000000003</v>
      </c>
      <c r="H41" s="191"/>
      <c r="I41" s="96">
        <f>$K$6</f>
        <v>0.24179999999999999</v>
      </c>
      <c r="J41" s="175">
        <f>ROUND(H41*(I41+1),2)</f>
        <v>0</v>
      </c>
      <c r="K41" s="175">
        <f>ROUND(G41*J41,2)</f>
        <v>0</v>
      </c>
      <c r="M41" s="122"/>
    </row>
    <row r="42" spans="1:13" s="121" customFormat="1" ht="48" thickBot="1">
      <c r="A42" s="142"/>
      <c r="B42" s="226" t="s">
        <v>44</v>
      </c>
      <c r="C42" s="172" t="s">
        <v>45</v>
      </c>
      <c r="D42" s="227"/>
      <c r="E42" s="228"/>
      <c r="F42" s="173" t="s">
        <v>30</v>
      </c>
      <c r="G42" s="229">
        <v>24.7</v>
      </c>
      <c r="H42" s="191"/>
      <c r="I42" s="96">
        <f>$K$6</f>
        <v>0.24179999999999999</v>
      </c>
      <c r="J42" s="175">
        <f t="shared" ref="J42:J43" si="4">ROUND(H42*(I42+1),2)</f>
        <v>0</v>
      </c>
      <c r="K42" s="175">
        <f t="shared" ref="K42:K43" si="5">ROUND(G42*J42,2)</f>
        <v>0</v>
      </c>
      <c r="M42" s="122"/>
    </row>
    <row r="43" spans="1:13" s="121" customFormat="1" ht="48" thickBot="1">
      <c r="A43" s="142"/>
      <c r="B43" s="226" t="s">
        <v>63</v>
      </c>
      <c r="C43" s="172" t="s">
        <v>226</v>
      </c>
      <c r="D43" s="227"/>
      <c r="E43" s="228"/>
      <c r="F43" s="173" t="s">
        <v>30</v>
      </c>
      <c r="G43" s="229">
        <v>6.4</v>
      </c>
      <c r="H43" s="191"/>
      <c r="I43" s="96">
        <f>$K$6</f>
        <v>0.24179999999999999</v>
      </c>
      <c r="J43" s="175">
        <f t="shared" si="4"/>
        <v>0</v>
      </c>
      <c r="K43" s="175">
        <f t="shared" si="5"/>
        <v>0</v>
      </c>
      <c r="M43" s="122"/>
    </row>
    <row r="44" spans="1:13" s="4" customFormat="1">
      <c r="A44" s="164"/>
      <c r="B44" s="242"/>
      <c r="C44" s="243"/>
      <c r="D44" s="238"/>
      <c r="E44" s="239"/>
      <c r="F44" s="240"/>
      <c r="G44" s="241"/>
      <c r="H44" s="378"/>
      <c r="I44" s="9"/>
      <c r="J44" s="232"/>
      <c r="K44" s="225"/>
      <c r="L44" s="5"/>
      <c r="M44" s="122"/>
    </row>
    <row r="45" spans="1:13" s="4" customFormat="1">
      <c r="A45" s="164"/>
      <c r="B45" s="242"/>
      <c r="C45" s="158" t="s">
        <v>46</v>
      </c>
      <c r="D45" s="244"/>
      <c r="E45" s="245"/>
      <c r="F45" s="246"/>
      <c r="G45" s="247"/>
      <c r="H45" s="364"/>
      <c r="I45" s="9"/>
      <c r="J45" s="232"/>
      <c r="K45" s="180">
        <f>SUM(K41:K44)</f>
        <v>0</v>
      </c>
      <c r="L45" s="5"/>
      <c r="M45" s="122"/>
    </row>
    <row r="46" spans="1:13" s="4" customFormat="1">
      <c r="A46" s="164"/>
      <c r="B46" s="242"/>
      <c r="C46" s="398"/>
      <c r="D46" s="238"/>
      <c r="E46" s="239"/>
      <c r="F46" s="240"/>
      <c r="G46" s="241"/>
      <c r="H46" s="378"/>
      <c r="I46" s="9"/>
      <c r="J46" s="232"/>
      <c r="K46" s="225"/>
      <c r="L46" s="5"/>
      <c r="M46" s="122"/>
    </row>
    <row r="47" spans="1:13" s="4" customFormat="1">
      <c r="A47" s="164"/>
      <c r="B47" s="258"/>
      <c r="C47" s="246"/>
      <c r="D47" s="259"/>
      <c r="E47" s="245"/>
      <c r="F47" s="246"/>
      <c r="G47" s="247"/>
      <c r="H47" s="365"/>
      <c r="I47" s="261"/>
      <c r="J47" s="232"/>
      <c r="K47" s="250"/>
      <c r="L47" s="122"/>
    </row>
    <row r="48" spans="1:13" s="119" customFormat="1">
      <c r="A48" s="134"/>
      <c r="B48" s="230"/>
      <c r="C48" s="183" t="s">
        <v>8</v>
      </c>
      <c r="D48" s="262"/>
      <c r="E48" s="220"/>
      <c r="F48" s="263"/>
      <c r="G48" s="222"/>
      <c r="H48" s="222"/>
      <c r="I48" s="222"/>
      <c r="J48" s="264"/>
      <c r="K48" s="186">
        <f>SUM(K20:K47)/2</f>
        <v>0</v>
      </c>
      <c r="L48" s="6"/>
    </row>
    <row r="49" spans="1:11" s="119" customFormat="1">
      <c r="A49" s="134"/>
      <c r="B49" s="213"/>
      <c r="C49" s="265"/>
      <c r="D49" s="266"/>
      <c r="E49" s="216"/>
      <c r="F49" s="188"/>
      <c r="G49" s="189"/>
      <c r="H49" s="190"/>
      <c r="I49" s="190"/>
      <c r="J49" s="111"/>
      <c r="K49" s="218"/>
    </row>
    <row r="50" spans="1:11" s="119" customFormat="1">
      <c r="A50" s="134"/>
      <c r="B50" s="139"/>
      <c r="C50" s="140"/>
      <c r="D50" s="140"/>
      <c r="E50" s="141"/>
      <c r="F50" s="142"/>
      <c r="G50" s="141"/>
      <c r="H50" s="143"/>
      <c r="I50" s="143"/>
      <c r="J50" s="143"/>
      <c r="K50" s="142"/>
    </row>
  </sheetData>
  <sheetProtection algorithmName="SHA-512" hashValue="Jdy9hCpNjCZs1zPrsQ9lGqCOOYRJ77ale3dtqduKpHWYwObBGuQlXV0tvZ1sjQKpCy/uzbahq4Wa9CvtxlRDpw==" saltValue="9NwzzReJCftOKFk7dGMQ3Q==" spinCount="100000" sheet="1" objects="1" scenarios="1" formatColumns="0" formatRows="0"/>
  <mergeCells count="10">
    <mergeCell ref="B2:B3"/>
    <mergeCell ref="C2:K2"/>
    <mergeCell ref="C3:K3"/>
    <mergeCell ref="B4:B7"/>
    <mergeCell ref="C6:G6"/>
    <mergeCell ref="H6:J6"/>
    <mergeCell ref="C7:G7"/>
    <mergeCell ref="H7:J7"/>
    <mergeCell ref="C4:K4"/>
    <mergeCell ref="C5:K5"/>
  </mergeCells>
  <printOptions horizontalCentered="1"/>
  <pageMargins left="0.78740157480314965" right="0.59055118110236227" top="0.98425196850393704" bottom="0.78740157480314965" header="0.39370078740157483" footer="0.39370078740157483"/>
  <pageSetup paperSize="9" scale="65" fitToHeight="0" orientation="portrait" r:id="rId1"/>
  <headerFooter scaleWithDoc="0">
    <oddHeader>&amp;L&amp;"Book Antiqua,Negrito"&amp;10Rev-2&amp;C&amp;"Book Antiqua,Negrito"&amp;10Primeira Etapa&amp;R&amp;G</oddHeader>
    <oddFooter>&amp;L&amp;"Arial,Negrito"&amp;10CTR 464&amp;C&amp;"Arial,Negrito"&amp;10 4.&amp;P&amp;R&amp;"Arial,Itálico"&amp;10Origem: 408-Orçamento_Rel 5</oddFooter>
  </headerFooter>
  <rowBreaks count="1" manualBreakCount="1">
    <brk id="19" max="16383" man="1"/>
  </rowBreaks>
  <legacyDrawing r:id="rId2"/>
  <legacyDrawingHF r:id="rId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Plan10">
    <tabColor rgb="FFD7E4BD"/>
  </sheetPr>
  <dimension ref="A2:AMJ37"/>
  <sheetViews>
    <sheetView topLeftCell="A7" zoomScale="60" zoomScaleNormal="60" workbookViewId="0">
      <selection activeCell="T18" sqref="T18"/>
    </sheetView>
  </sheetViews>
  <sheetFormatPr defaultColWidth="9.140625" defaultRowHeight="15"/>
  <cols>
    <col min="1" max="1" width="4.140625" style="11" customWidth="1"/>
    <col min="2" max="2" width="5.28515625" style="12" customWidth="1"/>
    <col min="3" max="3" width="51" style="11" customWidth="1"/>
    <col min="4" max="4" width="16.5703125" style="11" customWidth="1"/>
    <col min="5" max="5" width="9.7109375" style="11" customWidth="1"/>
    <col min="6" max="13" width="3.42578125" style="11" customWidth="1"/>
    <col min="14" max="14" width="15.42578125" style="11" customWidth="1"/>
    <col min="15" max="15" width="8" style="11" customWidth="1"/>
    <col min="16" max="16" width="11.140625" style="11" customWidth="1"/>
    <col min="17" max="17" width="12.28515625" style="11" customWidth="1"/>
    <col min="18" max="18" width="9.85546875" style="11" customWidth="1"/>
    <col min="19" max="1024" width="9.140625" style="11"/>
  </cols>
  <sheetData>
    <row r="2" spans="2:24" ht="12" customHeight="1">
      <c r="B2" s="477" t="s">
        <v>140</v>
      </c>
      <c r="C2" s="477"/>
      <c r="D2" s="477"/>
      <c r="E2" s="477"/>
      <c r="F2" s="477"/>
      <c r="G2" s="477"/>
      <c r="H2" s="477"/>
      <c r="I2" s="477"/>
      <c r="J2" s="477"/>
      <c r="K2" s="477"/>
      <c r="L2" s="477"/>
      <c r="M2" s="477"/>
      <c r="N2" s="477"/>
      <c r="O2" s="477"/>
    </row>
    <row r="3" spans="2:24" ht="12" customHeight="1">
      <c r="B3" s="477"/>
      <c r="C3" s="477"/>
      <c r="D3" s="477"/>
      <c r="E3" s="477"/>
      <c r="F3" s="477"/>
      <c r="G3" s="477"/>
      <c r="H3" s="477"/>
      <c r="I3" s="477"/>
      <c r="J3" s="477"/>
      <c r="K3" s="477"/>
      <c r="L3" s="477"/>
      <c r="M3" s="477"/>
      <c r="N3" s="477"/>
      <c r="O3" s="477"/>
    </row>
    <row r="4" spans="2:24" ht="12" customHeight="1">
      <c r="B4" s="477" t="s">
        <v>3</v>
      </c>
      <c r="C4" s="477"/>
      <c r="D4" s="477"/>
      <c r="E4" s="477"/>
      <c r="F4" s="477"/>
      <c r="G4" s="477"/>
      <c r="H4" s="477"/>
      <c r="I4" s="477"/>
      <c r="J4" s="477"/>
      <c r="K4" s="477"/>
      <c r="L4" s="477"/>
      <c r="M4" s="477"/>
      <c r="N4" s="477"/>
      <c r="O4" s="477"/>
    </row>
    <row r="5" spans="2:24" ht="12" customHeight="1">
      <c r="B5" s="477"/>
      <c r="C5" s="477"/>
      <c r="D5" s="477"/>
      <c r="E5" s="477"/>
      <c r="F5" s="477"/>
      <c r="G5" s="477"/>
      <c r="H5" s="477"/>
      <c r="I5" s="477"/>
      <c r="J5" s="477"/>
      <c r="K5" s="477"/>
      <c r="L5" s="477"/>
      <c r="M5" s="477"/>
      <c r="N5" s="477"/>
      <c r="O5" s="477"/>
      <c r="T5" s="13"/>
      <c r="U5" s="13"/>
      <c r="V5" s="13"/>
      <c r="W5" s="13"/>
      <c r="X5" s="13"/>
    </row>
    <row r="6" spans="2:24" ht="12" customHeight="1">
      <c r="B6" s="478" t="s">
        <v>141</v>
      </c>
      <c r="C6" s="478"/>
      <c r="D6" s="478"/>
      <c r="E6" s="478"/>
      <c r="F6" s="478"/>
      <c r="G6" s="478"/>
      <c r="H6" s="478"/>
      <c r="I6" s="478"/>
      <c r="J6" s="478"/>
      <c r="K6" s="478"/>
      <c r="L6" s="478"/>
      <c r="M6" s="478"/>
      <c r="N6" s="478"/>
      <c r="O6" s="478"/>
    </row>
    <row r="7" spans="2:24" ht="12" customHeight="1">
      <c r="B7" s="478"/>
      <c r="C7" s="478"/>
      <c r="D7" s="478"/>
      <c r="E7" s="478"/>
      <c r="F7" s="478"/>
      <c r="G7" s="478"/>
      <c r="H7" s="478"/>
      <c r="I7" s="478"/>
      <c r="J7" s="478"/>
      <c r="K7" s="478"/>
      <c r="L7" s="478"/>
      <c r="M7" s="478"/>
      <c r="N7" s="478"/>
      <c r="O7" s="478"/>
    </row>
    <row r="8" spans="2:24" ht="12" customHeight="1">
      <c r="B8" s="479" t="s">
        <v>142</v>
      </c>
      <c r="C8" s="480" t="s">
        <v>143</v>
      </c>
      <c r="D8" s="479" t="s">
        <v>144</v>
      </c>
      <c r="E8" s="479" t="s">
        <v>145</v>
      </c>
      <c r="F8" s="481" t="s">
        <v>146</v>
      </c>
      <c r="G8" s="481"/>
      <c r="H8" s="481"/>
      <c r="I8" s="481"/>
      <c r="J8" s="481" t="s">
        <v>146</v>
      </c>
      <c r="K8" s="481"/>
      <c r="L8" s="481"/>
      <c r="M8" s="481"/>
      <c r="N8" s="479" t="s">
        <v>147</v>
      </c>
      <c r="O8" s="479" t="s">
        <v>148</v>
      </c>
    </row>
    <row r="9" spans="2:24" ht="15" customHeight="1">
      <c r="B9" s="479"/>
      <c r="C9" s="480"/>
      <c r="D9" s="479"/>
      <c r="E9" s="479"/>
      <c r="F9" s="481"/>
      <c r="G9" s="481"/>
      <c r="H9" s="481"/>
      <c r="I9" s="481"/>
      <c r="J9" s="481"/>
      <c r="K9" s="481"/>
      <c r="L9" s="481"/>
      <c r="M9" s="481"/>
      <c r="N9" s="479"/>
      <c r="O9" s="479"/>
    </row>
    <row r="10" spans="2:24" ht="15.75" customHeight="1">
      <c r="B10" s="479"/>
      <c r="C10" s="480"/>
      <c r="D10" s="479"/>
      <c r="E10" s="479"/>
      <c r="F10" s="482" t="s">
        <v>149</v>
      </c>
      <c r="G10" s="482"/>
      <c r="H10" s="482"/>
      <c r="I10" s="482"/>
      <c r="J10" s="482" t="s">
        <v>150</v>
      </c>
      <c r="K10" s="482"/>
      <c r="L10" s="482"/>
      <c r="M10" s="482"/>
      <c r="N10" s="479"/>
      <c r="O10" s="479"/>
    </row>
    <row r="11" spans="2:24" ht="13.5" customHeight="1">
      <c r="B11" s="483"/>
      <c r="C11" s="483" t="s">
        <v>9</v>
      </c>
      <c r="D11" s="484">
        <f>Resumo!H34</f>
        <v>0</v>
      </c>
      <c r="E11" s="485">
        <v>8</v>
      </c>
      <c r="F11" s="486">
        <f>F12*D11</f>
        <v>0</v>
      </c>
      <c r="G11" s="486"/>
      <c r="H11" s="486"/>
      <c r="I11" s="486"/>
      <c r="J11" s="486">
        <f>J12*D11</f>
        <v>0</v>
      </c>
      <c r="K11" s="486"/>
      <c r="L11" s="486"/>
      <c r="M11" s="486"/>
      <c r="N11" s="487">
        <f>D11</f>
        <v>0</v>
      </c>
      <c r="O11" s="488" t="e">
        <f>N11/$N$23</f>
        <v>#REF!</v>
      </c>
    </row>
    <row r="12" spans="2:24" ht="13.5" customHeight="1">
      <c r="B12" s="483"/>
      <c r="C12" s="483"/>
      <c r="D12" s="484"/>
      <c r="E12" s="485"/>
      <c r="F12" s="489">
        <v>0.47734258073006802</v>
      </c>
      <c r="G12" s="489"/>
      <c r="H12" s="489"/>
      <c r="I12" s="489"/>
      <c r="J12" s="489">
        <v>0.52265741926993103</v>
      </c>
      <c r="K12" s="489"/>
      <c r="L12" s="489"/>
      <c r="M12" s="489"/>
      <c r="N12" s="487"/>
      <c r="O12" s="487"/>
      <c r="P12" s="14">
        <v>0</v>
      </c>
    </row>
    <row r="13" spans="2:24" ht="13.5" customHeight="1">
      <c r="B13" s="483"/>
      <c r="C13" s="483"/>
      <c r="D13" s="484"/>
      <c r="E13" s="485"/>
      <c r="F13" s="489">
        <v>0.47734258073006802</v>
      </c>
      <c r="G13" s="489"/>
      <c r="H13" s="489"/>
      <c r="I13" s="489"/>
      <c r="J13" s="489">
        <v>0.52265741926993203</v>
      </c>
      <c r="K13" s="489"/>
      <c r="L13" s="489"/>
      <c r="M13" s="489"/>
      <c r="N13" s="487"/>
      <c r="O13" s="487"/>
    </row>
    <row r="14" spans="2:24" ht="24.95" customHeight="1">
      <c r="B14" s="15">
        <v>1</v>
      </c>
      <c r="C14" s="16" t="s">
        <v>151</v>
      </c>
      <c r="D14" s="17" t="e">
        <f>Resumo!#REF!</f>
        <v>#REF!</v>
      </c>
      <c r="E14" s="18">
        <v>8</v>
      </c>
      <c r="F14" s="19">
        <v>4659.3275000000003</v>
      </c>
      <c r="G14" s="20">
        <v>4659.3275000000003</v>
      </c>
      <c r="H14" s="20">
        <v>4659.3275000000003</v>
      </c>
      <c r="I14" s="21">
        <v>4659.3275000000003</v>
      </c>
      <c r="J14" s="19">
        <v>4659.3275000000003</v>
      </c>
      <c r="K14" s="20">
        <v>4659.3275000000003</v>
      </c>
      <c r="L14" s="20">
        <v>4659.3275000000003</v>
      </c>
      <c r="M14" s="21">
        <v>4659.3275000000003</v>
      </c>
      <c r="N14" s="17" t="e">
        <f t="shared" ref="N14:N22" si="0">D14</f>
        <v>#REF!</v>
      </c>
      <c r="O14" s="22" t="e">
        <f t="shared" ref="O14:O22" si="1">N14/$N$23</f>
        <v>#REF!</v>
      </c>
    </row>
    <row r="15" spans="2:24" ht="24.95" customHeight="1">
      <c r="B15" s="15">
        <v>2</v>
      </c>
      <c r="C15" s="16" t="s">
        <v>152</v>
      </c>
      <c r="D15" s="17">
        <f>Resumo!H14</f>
        <v>0</v>
      </c>
      <c r="E15" s="18">
        <v>8</v>
      </c>
      <c r="F15" s="19">
        <v>144002.67874999999</v>
      </c>
      <c r="G15" s="20">
        <v>144002.67874999999</v>
      </c>
      <c r="H15" s="20">
        <v>144002.67874999999</v>
      </c>
      <c r="I15" s="21">
        <v>144002.67874999999</v>
      </c>
      <c r="J15" s="19">
        <v>144002.67874999999</v>
      </c>
      <c r="K15" s="20">
        <v>144002.67874999999</v>
      </c>
      <c r="L15" s="20">
        <v>144002.67874999999</v>
      </c>
      <c r="M15" s="21">
        <v>144002.67874999999</v>
      </c>
      <c r="N15" s="17">
        <f t="shared" si="0"/>
        <v>0</v>
      </c>
      <c r="O15" s="22" t="e">
        <f t="shared" si="1"/>
        <v>#REF!</v>
      </c>
    </row>
    <row r="16" spans="2:24" ht="24.95" customHeight="1">
      <c r="B16" s="15">
        <v>3</v>
      </c>
      <c r="C16" s="16" t="s">
        <v>153</v>
      </c>
      <c r="D16" s="17">
        <f>Resumo!H17</f>
        <v>0</v>
      </c>
      <c r="E16" s="18">
        <v>8</v>
      </c>
      <c r="F16" s="19">
        <v>39602.707499999997</v>
      </c>
      <c r="G16" s="20">
        <v>39602.707499999997</v>
      </c>
      <c r="H16" s="20">
        <v>39602.707499999997</v>
      </c>
      <c r="I16" s="21">
        <v>39602.707499999997</v>
      </c>
      <c r="J16" s="19">
        <v>39602.707499999997</v>
      </c>
      <c r="K16" s="20">
        <v>39602.707499999997</v>
      </c>
      <c r="L16" s="20">
        <v>39602.707499999997</v>
      </c>
      <c r="M16" s="21">
        <v>39602.707499999997</v>
      </c>
      <c r="N16" s="17">
        <f t="shared" si="0"/>
        <v>0</v>
      </c>
      <c r="O16" s="22" t="e">
        <f t="shared" si="1"/>
        <v>#REF!</v>
      </c>
    </row>
    <row r="17" spans="2:18" ht="24.95" customHeight="1">
      <c r="B17" s="15">
        <v>4</v>
      </c>
      <c r="C17" s="16" t="s">
        <v>154</v>
      </c>
      <c r="D17" s="17" t="e">
        <f>Resumo!#REF!</f>
        <v>#REF!</v>
      </c>
      <c r="E17" s="18">
        <v>8</v>
      </c>
      <c r="F17" s="19">
        <v>16845.125</v>
      </c>
      <c r="G17" s="20">
        <v>16845.125</v>
      </c>
      <c r="H17" s="20">
        <v>16845.125</v>
      </c>
      <c r="I17" s="21">
        <v>16845.125</v>
      </c>
      <c r="J17" s="19">
        <v>16845.125</v>
      </c>
      <c r="K17" s="20">
        <v>16845.125</v>
      </c>
      <c r="L17" s="20">
        <v>16845.125</v>
      </c>
      <c r="M17" s="21">
        <v>16845.125</v>
      </c>
      <c r="N17" s="17" t="e">
        <f t="shared" si="0"/>
        <v>#REF!</v>
      </c>
      <c r="O17" s="22" t="e">
        <f t="shared" si="1"/>
        <v>#REF!</v>
      </c>
    </row>
    <row r="18" spans="2:18" ht="24.95" customHeight="1">
      <c r="B18" s="15">
        <v>5</v>
      </c>
      <c r="C18" s="16" t="s">
        <v>155</v>
      </c>
      <c r="D18" s="17" t="e">
        <f>Resumo!#REF!</f>
        <v>#REF!</v>
      </c>
      <c r="E18" s="18">
        <v>8</v>
      </c>
      <c r="F18" s="19">
        <v>4044.5124999999998</v>
      </c>
      <c r="G18" s="20">
        <v>4044.5124999999998</v>
      </c>
      <c r="H18" s="20">
        <v>4044.5124999999998</v>
      </c>
      <c r="I18" s="21">
        <v>4044.5124999999998</v>
      </c>
      <c r="J18" s="19">
        <v>4044.5124999999998</v>
      </c>
      <c r="K18" s="20">
        <v>4044.5124999999998</v>
      </c>
      <c r="L18" s="20">
        <v>4044.5124999999998</v>
      </c>
      <c r="M18" s="21">
        <v>4044.5124999999998</v>
      </c>
      <c r="N18" s="17" t="e">
        <f t="shared" si="0"/>
        <v>#REF!</v>
      </c>
      <c r="O18" s="22" t="e">
        <f t="shared" si="1"/>
        <v>#REF!</v>
      </c>
    </row>
    <row r="19" spans="2:18" ht="24.95" customHeight="1">
      <c r="B19" s="15">
        <v>6</v>
      </c>
      <c r="C19" s="16" t="s">
        <v>156</v>
      </c>
      <c r="D19" s="17">
        <f>Resumo!H20</f>
        <v>0</v>
      </c>
      <c r="E19" s="18">
        <v>4</v>
      </c>
      <c r="F19" s="19"/>
      <c r="G19" s="20"/>
      <c r="H19" s="20"/>
      <c r="I19" s="21"/>
      <c r="J19" s="19">
        <v>3258.5349999999999</v>
      </c>
      <c r="K19" s="20">
        <v>3258.5349999999999</v>
      </c>
      <c r="L19" s="20">
        <v>3258.5349999999999</v>
      </c>
      <c r="M19" s="21">
        <v>3258.5349999999999</v>
      </c>
      <c r="N19" s="17">
        <f t="shared" si="0"/>
        <v>0</v>
      </c>
      <c r="O19" s="22" t="e">
        <f t="shared" si="1"/>
        <v>#REF!</v>
      </c>
    </row>
    <row r="20" spans="2:18" ht="24.95" customHeight="1">
      <c r="B20" s="15">
        <v>7</v>
      </c>
      <c r="C20" s="16" t="s">
        <v>157</v>
      </c>
      <c r="D20" s="17">
        <f>Resumo!H23</f>
        <v>0</v>
      </c>
      <c r="E20" s="18">
        <v>4</v>
      </c>
      <c r="F20" s="19"/>
      <c r="G20" s="20"/>
      <c r="H20" s="20"/>
      <c r="I20" s="21"/>
      <c r="J20" s="19">
        <v>13395.182500000001</v>
      </c>
      <c r="K20" s="20">
        <v>13395.182500000001</v>
      </c>
      <c r="L20" s="20">
        <v>13395.182500000001</v>
      </c>
      <c r="M20" s="21">
        <v>13395.182500000001</v>
      </c>
      <c r="N20" s="17">
        <f t="shared" si="0"/>
        <v>0</v>
      </c>
      <c r="O20" s="22" t="e">
        <f t="shared" si="1"/>
        <v>#REF!</v>
      </c>
    </row>
    <row r="21" spans="2:18" ht="24.95" customHeight="1">
      <c r="B21" s="15">
        <v>8</v>
      </c>
      <c r="C21" s="16" t="s">
        <v>158</v>
      </c>
      <c r="D21" s="17">
        <f>Resumo!H26</f>
        <v>0</v>
      </c>
      <c r="E21" s="18">
        <v>4</v>
      </c>
      <c r="F21" s="19"/>
      <c r="G21" s="20"/>
      <c r="H21" s="20"/>
      <c r="I21" s="21"/>
      <c r="J21" s="19">
        <v>716.59249999999997</v>
      </c>
      <c r="K21" s="20">
        <v>716.59249999999997</v>
      </c>
      <c r="L21" s="20">
        <v>716.59249999999997</v>
      </c>
      <c r="M21" s="21">
        <v>716.59249999999997</v>
      </c>
      <c r="N21" s="17">
        <f t="shared" si="0"/>
        <v>0</v>
      </c>
      <c r="O21" s="22" t="e">
        <f t="shared" si="1"/>
        <v>#REF!</v>
      </c>
    </row>
    <row r="22" spans="2:18" ht="24.95" customHeight="1">
      <c r="B22" s="15">
        <v>9</v>
      </c>
      <c r="C22" s="16" t="s">
        <v>159</v>
      </c>
      <c r="D22" s="17">
        <f>Resumo!H29</f>
        <v>0</v>
      </c>
      <c r="E22" s="18">
        <v>4</v>
      </c>
      <c r="F22" s="19"/>
      <c r="G22" s="20"/>
      <c r="H22" s="20"/>
      <c r="I22" s="21"/>
      <c r="J22" s="19">
        <v>2485.0225</v>
      </c>
      <c r="K22" s="20">
        <v>2485.0225</v>
      </c>
      <c r="L22" s="20">
        <v>2485.0225</v>
      </c>
      <c r="M22" s="21">
        <v>2485.0225</v>
      </c>
      <c r="N22" s="17">
        <f t="shared" si="0"/>
        <v>0</v>
      </c>
      <c r="O22" s="22" t="e">
        <f t="shared" si="1"/>
        <v>#REF!</v>
      </c>
    </row>
    <row r="23" spans="2:18" ht="18" customHeight="1">
      <c r="B23" s="490" t="s">
        <v>160</v>
      </c>
      <c r="C23" s="490"/>
      <c r="D23" s="23" t="e">
        <f>SUM(D14:D22)</f>
        <v>#REF!</v>
      </c>
      <c r="E23" s="24"/>
      <c r="F23" s="491"/>
      <c r="G23" s="491"/>
      <c r="H23" s="491"/>
      <c r="I23" s="491"/>
      <c r="J23" s="491"/>
      <c r="K23" s="491"/>
      <c r="L23" s="491"/>
      <c r="M23" s="491"/>
      <c r="N23" s="25" t="e">
        <f>SUM(N14:N22)</f>
        <v>#REF!</v>
      </c>
      <c r="O23" s="26" t="e">
        <f>SUM(O14:O22)</f>
        <v>#REF!</v>
      </c>
      <c r="P23" s="14">
        <v>0</v>
      </c>
      <c r="Q23" s="14">
        <v>0</v>
      </c>
      <c r="R23" s="14">
        <v>0</v>
      </c>
    </row>
    <row r="24" spans="2:18" s="13" customFormat="1" ht="15" customHeight="1">
      <c r="B24" s="492" t="s">
        <v>161</v>
      </c>
      <c r="C24" s="492"/>
      <c r="D24" s="27"/>
      <c r="E24" s="28"/>
      <c r="F24" s="493">
        <f>F11</f>
        <v>0</v>
      </c>
      <c r="G24" s="493"/>
      <c r="H24" s="493"/>
      <c r="I24" s="493"/>
      <c r="J24" s="493">
        <f>J11</f>
        <v>0</v>
      </c>
      <c r="K24" s="493"/>
      <c r="L24" s="493"/>
      <c r="M24" s="493"/>
      <c r="N24" s="29"/>
      <c r="O24" s="30"/>
    </row>
    <row r="25" spans="2:18" s="13" customFormat="1" ht="15" customHeight="1">
      <c r="B25" s="481" t="s">
        <v>162</v>
      </c>
      <c r="C25" s="481"/>
      <c r="D25" s="31"/>
      <c r="E25" s="31"/>
      <c r="F25" s="495">
        <v>0.47734258073006802</v>
      </c>
      <c r="G25" s="495"/>
      <c r="H25" s="495"/>
      <c r="I25" s="495"/>
      <c r="J25" s="495">
        <v>0.52265741926993203</v>
      </c>
      <c r="K25" s="495"/>
      <c r="L25" s="495"/>
      <c r="M25" s="495"/>
      <c r="N25" s="32"/>
      <c r="O25" s="32"/>
    </row>
    <row r="26" spans="2:18" s="13" customFormat="1" ht="15" customHeight="1">
      <c r="B26" s="481" t="s">
        <v>163</v>
      </c>
      <c r="C26" s="481"/>
      <c r="D26" s="33"/>
      <c r="E26" s="34"/>
      <c r="F26" s="496">
        <f>F24</f>
        <v>0</v>
      </c>
      <c r="G26" s="496"/>
      <c r="H26" s="496"/>
      <c r="I26" s="496"/>
      <c r="J26" s="496">
        <f>F26+J24</f>
        <v>0</v>
      </c>
      <c r="K26" s="496"/>
      <c r="L26" s="496"/>
      <c r="M26" s="496"/>
      <c r="N26" s="32"/>
      <c r="O26" s="32"/>
    </row>
    <row r="27" spans="2:18" s="13" customFormat="1" ht="15" customHeight="1">
      <c r="B27" s="482" t="s">
        <v>164</v>
      </c>
      <c r="C27" s="482"/>
      <c r="D27" s="35"/>
      <c r="E27" s="36"/>
      <c r="F27" s="494">
        <v>0.47734258073006802</v>
      </c>
      <c r="G27" s="494"/>
      <c r="H27" s="494"/>
      <c r="I27" s="494"/>
      <c r="J27" s="494">
        <v>1</v>
      </c>
      <c r="K27" s="494"/>
      <c r="L27" s="494"/>
      <c r="M27" s="494"/>
      <c r="N27" s="32"/>
      <c r="O27" s="32"/>
    </row>
    <row r="28" spans="2:18">
      <c r="N28" s="37"/>
      <c r="O28" s="37"/>
    </row>
    <row r="29" spans="2:18">
      <c r="N29" s="37"/>
      <c r="O29" s="37"/>
      <c r="Q29" s="38"/>
    </row>
    <row r="30" spans="2:18" s="1" customFormat="1" ht="21" customHeight="1">
      <c r="B30" s="39"/>
      <c r="D30" s="40"/>
      <c r="Q30" s="41"/>
    </row>
    <row r="31" spans="2:18" ht="15.75">
      <c r="C31" s="42"/>
      <c r="D31" s="43">
        <v>0</v>
      </c>
    </row>
    <row r="32" spans="2:18">
      <c r="C32" s="42"/>
      <c r="D32" s="42"/>
      <c r="Q32" s="44"/>
    </row>
    <row r="33" spans="3:15">
      <c r="C33" s="42"/>
      <c r="D33" s="42"/>
    </row>
    <row r="34" spans="3:15">
      <c r="C34" s="42"/>
      <c r="D34" s="42"/>
    </row>
    <row r="35" spans="3:15">
      <c r="C35" s="42"/>
      <c r="D35" s="42"/>
    </row>
    <row r="36" spans="3:15">
      <c r="C36" s="42"/>
      <c r="D36" s="42"/>
      <c r="O36" s="45"/>
    </row>
    <row r="37" spans="3:15">
      <c r="C37" s="42"/>
      <c r="D37" s="42"/>
    </row>
  </sheetData>
  <mergeCells count="40">
    <mergeCell ref="B27:C27"/>
    <mergeCell ref="F27:I27"/>
    <mergeCell ref="J27:M27"/>
    <mergeCell ref="B25:C25"/>
    <mergeCell ref="F25:I25"/>
    <mergeCell ref="J25:M25"/>
    <mergeCell ref="B26:C26"/>
    <mergeCell ref="F26:I26"/>
    <mergeCell ref="J26:M26"/>
    <mergeCell ref="B23:C23"/>
    <mergeCell ref="F23:I23"/>
    <mergeCell ref="J23:M23"/>
    <mergeCell ref="B24:C24"/>
    <mergeCell ref="F24:I24"/>
    <mergeCell ref="J24:M24"/>
    <mergeCell ref="J11:M11"/>
    <mergeCell ref="N11:N13"/>
    <mergeCell ref="O11:O13"/>
    <mergeCell ref="F12:I12"/>
    <mergeCell ref="J12:M12"/>
    <mergeCell ref="F13:I13"/>
    <mergeCell ref="J13:M13"/>
    <mergeCell ref="B11:B13"/>
    <mergeCell ref="C11:C13"/>
    <mergeCell ref="D11:D13"/>
    <mergeCell ref="E11:E13"/>
    <mergeCell ref="F11:I11"/>
    <mergeCell ref="B2:O3"/>
    <mergeCell ref="B4:O5"/>
    <mergeCell ref="B6:O7"/>
    <mergeCell ref="B8:B10"/>
    <mergeCell ref="C8:C10"/>
    <mergeCell ref="D8:D10"/>
    <mergeCell ref="E8:E10"/>
    <mergeCell ref="F8:I9"/>
    <mergeCell ref="J8:M9"/>
    <mergeCell ref="N8:N10"/>
    <mergeCell ref="O8:O10"/>
    <mergeCell ref="F10:I10"/>
    <mergeCell ref="J10:M10"/>
  </mergeCells>
  <conditionalFormatting sqref="F14:I14">
    <cfRule type="expression" dxfId="35" priority="2">
      <formula>LEN(TRIM(F14))&gt;0</formula>
    </cfRule>
  </conditionalFormatting>
  <conditionalFormatting sqref="F14:I14">
    <cfRule type="expression" dxfId="34" priority="3">
      <formula>LEN(TRIM(F14))&gt;0</formula>
    </cfRule>
  </conditionalFormatting>
  <conditionalFormatting sqref="F15:I15">
    <cfRule type="expression" dxfId="33" priority="4">
      <formula>LEN(TRIM(F15))&gt;0</formula>
    </cfRule>
  </conditionalFormatting>
  <conditionalFormatting sqref="F15:I15">
    <cfRule type="expression" dxfId="32" priority="5">
      <formula>LEN(TRIM(F15))&gt;0</formula>
    </cfRule>
  </conditionalFormatting>
  <conditionalFormatting sqref="F17:I17">
    <cfRule type="expression" dxfId="31" priority="6">
      <formula>LEN(TRIM(F17))&gt;0</formula>
    </cfRule>
  </conditionalFormatting>
  <conditionalFormatting sqref="F17:I17">
    <cfRule type="expression" dxfId="30" priority="7">
      <formula>LEN(TRIM(F17))&gt;0</formula>
    </cfRule>
  </conditionalFormatting>
  <conditionalFormatting sqref="F19:I19">
    <cfRule type="expression" dxfId="29" priority="8">
      <formula>LEN(TRIM(F19))&gt;0</formula>
    </cfRule>
  </conditionalFormatting>
  <conditionalFormatting sqref="F19:I19">
    <cfRule type="expression" dxfId="28" priority="9">
      <formula>LEN(TRIM(F19))&gt;0</formula>
    </cfRule>
  </conditionalFormatting>
  <conditionalFormatting sqref="F20:I20">
    <cfRule type="expression" dxfId="27" priority="10">
      <formula>LEN(TRIM(F20))&gt;0</formula>
    </cfRule>
  </conditionalFormatting>
  <conditionalFormatting sqref="F20:I20">
    <cfRule type="expression" dxfId="26" priority="11">
      <formula>LEN(TRIM(F20))&gt;0</formula>
    </cfRule>
  </conditionalFormatting>
  <conditionalFormatting sqref="J14:M14">
    <cfRule type="expression" dxfId="25" priority="12">
      <formula>LEN(TRIM(J14))&gt;0</formula>
    </cfRule>
  </conditionalFormatting>
  <conditionalFormatting sqref="J14:M14">
    <cfRule type="expression" dxfId="24" priority="13">
      <formula>LEN(TRIM(J14))&gt;0</formula>
    </cfRule>
  </conditionalFormatting>
  <conditionalFormatting sqref="J15:M15">
    <cfRule type="expression" dxfId="23" priority="14">
      <formula>LEN(TRIM(J15))&gt;0</formula>
    </cfRule>
  </conditionalFormatting>
  <conditionalFormatting sqref="J15:M15">
    <cfRule type="expression" dxfId="22" priority="15">
      <formula>LEN(TRIM(J15))&gt;0</formula>
    </cfRule>
  </conditionalFormatting>
  <conditionalFormatting sqref="J16:M16">
    <cfRule type="expression" dxfId="21" priority="16">
      <formula>LEN(TRIM(J16))&gt;0</formula>
    </cfRule>
  </conditionalFormatting>
  <conditionalFormatting sqref="J16:M16">
    <cfRule type="expression" dxfId="20" priority="17">
      <formula>LEN(TRIM(J16))&gt;0</formula>
    </cfRule>
  </conditionalFormatting>
  <conditionalFormatting sqref="J17:M17">
    <cfRule type="expression" dxfId="19" priority="18">
      <formula>LEN(TRIM(J17))&gt;0</formula>
    </cfRule>
  </conditionalFormatting>
  <conditionalFormatting sqref="J17:M17">
    <cfRule type="expression" dxfId="18" priority="19">
      <formula>LEN(TRIM(J17))&gt;0</formula>
    </cfRule>
  </conditionalFormatting>
  <conditionalFormatting sqref="J18:M18">
    <cfRule type="expression" dxfId="17" priority="20">
      <formula>LEN(TRIM(J18))&gt;0</formula>
    </cfRule>
  </conditionalFormatting>
  <conditionalFormatting sqref="J18:M18">
    <cfRule type="expression" dxfId="16" priority="21">
      <formula>LEN(TRIM(J18))&gt;0</formula>
    </cfRule>
  </conditionalFormatting>
  <conditionalFormatting sqref="J19:M19">
    <cfRule type="expression" dxfId="15" priority="22">
      <formula>LEN(TRIM(J19))&gt;0</formula>
    </cfRule>
  </conditionalFormatting>
  <conditionalFormatting sqref="J19:M19">
    <cfRule type="expression" dxfId="14" priority="23">
      <formula>LEN(TRIM(J19))&gt;0</formula>
    </cfRule>
  </conditionalFormatting>
  <conditionalFormatting sqref="J20:M20">
    <cfRule type="expression" dxfId="13" priority="24">
      <formula>LEN(TRIM(J20))&gt;0</formula>
    </cfRule>
  </conditionalFormatting>
  <conditionalFormatting sqref="J20:M20">
    <cfRule type="expression" dxfId="12" priority="25">
      <formula>LEN(TRIM(J20))&gt;0</formula>
    </cfRule>
  </conditionalFormatting>
  <conditionalFormatting sqref="F21:I21">
    <cfRule type="expression" dxfId="11" priority="26">
      <formula>LEN(TRIM(F21))&gt;0</formula>
    </cfRule>
  </conditionalFormatting>
  <conditionalFormatting sqref="F21:I21">
    <cfRule type="expression" dxfId="10" priority="27">
      <formula>LEN(TRIM(F21))&gt;0</formula>
    </cfRule>
  </conditionalFormatting>
  <conditionalFormatting sqref="J21:M21">
    <cfRule type="expression" dxfId="9" priority="28">
      <formula>LEN(TRIM(J21))&gt;0</formula>
    </cfRule>
  </conditionalFormatting>
  <conditionalFormatting sqref="J21:M21">
    <cfRule type="expression" dxfId="8" priority="29">
      <formula>LEN(TRIM(J21))&gt;0</formula>
    </cfRule>
  </conditionalFormatting>
  <conditionalFormatting sqref="F22:I22">
    <cfRule type="expression" dxfId="7" priority="30">
      <formula>LEN(TRIM(F22))&gt;0</formula>
    </cfRule>
  </conditionalFormatting>
  <conditionalFormatting sqref="F22:I22">
    <cfRule type="expression" dxfId="6" priority="31">
      <formula>LEN(TRIM(F22))&gt;0</formula>
    </cfRule>
  </conditionalFormatting>
  <conditionalFormatting sqref="J22:M22">
    <cfRule type="expression" dxfId="5" priority="32">
      <formula>LEN(TRIM(J22))&gt;0</formula>
    </cfRule>
  </conditionalFormatting>
  <conditionalFormatting sqref="J22:M22">
    <cfRule type="expression" dxfId="4" priority="33">
      <formula>LEN(TRIM(J22))&gt;0</formula>
    </cfRule>
  </conditionalFormatting>
  <conditionalFormatting sqref="F18:I18">
    <cfRule type="expression" dxfId="3" priority="34">
      <formula>LEN(TRIM(F18))&gt;0</formula>
    </cfRule>
  </conditionalFormatting>
  <conditionalFormatting sqref="F18:I18">
    <cfRule type="expression" dxfId="2" priority="35">
      <formula>LEN(TRIM(F18))&gt;0</formula>
    </cfRule>
  </conditionalFormatting>
  <conditionalFormatting sqref="F16:I16">
    <cfRule type="expression" dxfId="1" priority="36">
      <formula>LEN(TRIM(F16))&gt;0</formula>
    </cfRule>
  </conditionalFormatting>
  <conditionalFormatting sqref="F16:I16">
    <cfRule type="expression" dxfId="0" priority="37">
      <formula>LEN(TRIM(F16))&gt;0</formula>
    </cfRule>
  </conditionalFormatting>
  <printOptions horizontalCentered="1"/>
  <pageMargins left="0.78749999999999998" right="0.43333333333333302" top="0.97013888888888899" bottom="0.78749999999999998" header="0.39374999999999999" footer="0.39374999999999999"/>
  <pageSetup paperSize="9" orientation="landscape" horizontalDpi="300" verticalDpi="300"/>
  <headerFooter>
    <oddHeader>&amp;L&amp;"Arial,Normal"&amp;10Rev-2</oddHeader>
    <oddFooter>&amp;L&amp;"Arial,Normal"&amp;10CTR 408&amp;C&amp;"Arial,Normal"&amp;10 4.&amp;P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Plan30">
    <tabColor rgb="FFFFFF00"/>
  </sheetPr>
  <dimension ref="A3:AMI27"/>
  <sheetViews>
    <sheetView showZeros="0" zoomScaleNormal="100" workbookViewId="0"/>
  </sheetViews>
  <sheetFormatPr defaultColWidth="9.140625" defaultRowHeight="15"/>
  <cols>
    <col min="1" max="1" width="36.85546875" style="79" customWidth="1"/>
    <col min="2" max="2" width="5" style="123" customWidth="1"/>
    <col min="3" max="3" width="27.85546875" style="123" customWidth="1"/>
    <col min="4" max="4" width="5.7109375" style="48" customWidth="1"/>
    <col min="5" max="5" width="7.85546875" style="49" customWidth="1"/>
    <col min="6" max="6" width="15.7109375" style="48" customWidth="1"/>
    <col min="7" max="7" width="15.7109375" style="123" customWidth="1"/>
    <col min="8" max="8" width="10.5703125" style="270" customWidth="1"/>
    <col min="9" max="9" width="9.140625" style="271"/>
    <col min="10" max="11" width="11.140625" style="271" customWidth="1"/>
    <col min="12" max="248" width="9.140625" style="271"/>
    <col min="249" max="249" width="36.85546875" style="271" customWidth="1"/>
    <col min="250" max="250" width="5.85546875" style="271" customWidth="1"/>
    <col min="251" max="251" width="33.140625" style="271" customWidth="1"/>
    <col min="252" max="252" width="8" style="271" customWidth="1"/>
    <col min="253" max="253" width="5.7109375" style="271" customWidth="1"/>
    <col min="254" max="254" width="6.85546875" style="271" customWidth="1"/>
    <col min="255" max="255" width="10.140625" style="271" customWidth="1"/>
    <col min="256" max="256" width="10.42578125" style="271" customWidth="1"/>
    <col min="257" max="257" width="10.5703125" style="271" customWidth="1"/>
    <col min="258" max="259" width="9.140625" style="271"/>
    <col min="260" max="260" width="9" style="271" customWidth="1"/>
    <col min="261" max="504" width="9.140625" style="271"/>
    <col min="505" max="505" width="36.85546875" style="271" customWidth="1"/>
    <col min="506" max="506" width="5.85546875" style="271" customWidth="1"/>
    <col min="507" max="507" width="33.140625" style="271" customWidth="1"/>
    <col min="508" max="508" width="8" style="271" customWidth="1"/>
    <col min="509" max="509" width="5.7109375" style="271" customWidth="1"/>
    <col min="510" max="510" width="6.85546875" style="271" customWidth="1"/>
    <col min="511" max="511" width="10.140625" style="271" customWidth="1"/>
    <col min="512" max="512" width="10.42578125" style="271" customWidth="1"/>
    <col min="513" max="513" width="10.5703125" style="271" customWidth="1"/>
    <col min="514" max="515" width="9.140625" style="271"/>
    <col min="516" max="516" width="9" style="271" customWidth="1"/>
    <col min="517" max="760" width="9.140625" style="271"/>
    <col min="761" max="761" width="36.85546875" style="271" customWidth="1"/>
    <col min="762" max="762" width="5.85546875" style="271" customWidth="1"/>
    <col min="763" max="763" width="33.140625" style="271" customWidth="1"/>
    <col min="764" max="764" width="8" style="271" customWidth="1"/>
    <col min="765" max="765" width="5.7109375" style="271" customWidth="1"/>
    <col min="766" max="766" width="6.85546875" style="271" customWidth="1"/>
    <col min="767" max="767" width="10.140625" style="271" customWidth="1"/>
    <col min="768" max="768" width="10.42578125" style="271" customWidth="1"/>
    <col min="769" max="769" width="10.5703125" style="271" customWidth="1"/>
    <col min="770" max="771" width="9.140625" style="271"/>
    <col min="772" max="772" width="9" style="271" customWidth="1"/>
    <col min="773" max="1016" width="9.140625" style="271"/>
    <col min="1017" max="1017" width="36.85546875" style="271" customWidth="1"/>
    <col min="1018" max="1018" width="5.85546875" style="271" customWidth="1"/>
    <col min="1019" max="1019" width="33.140625" style="271" customWidth="1"/>
    <col min="1020" max="1020" width="8" style="271" customWidth="1"/>
    <col min="1021" max="1021" width="5.7109375" style="271" customWidth="1"/>
    <col min="1022" max="1022" width="6.85546875" style="271" customWidth="1"/>
    <col min="1023" max="1023" width="10.140625" style="271" customWidth="1"/>
    <col min="1024" max="16384" width="9.140625" style="127"/>
  </cols>
  <sheetData>
    <row r="3" spans="1:12" s="267" customFormat="1" ht="16.5" customHeight="1">
      <c r="A3" s="123"/>
      <c r="B3" s="472" t="s">
        <v>176</v>
      </c>
      <c r="C3" s="472"/>
      <c r="D3" s="472"/>
      <c r="E3" s="472"/>
      <c r="F3" s="472"/>
      <c r="G3" s="472"/>
    </row>
    <row r="4" spans="1:12" s="267" customFormat="1" ht="16.5" customHeight="1">
      <c r="A4" s="123"/>
      <c r="B4" s="56"/>
      <c r="C4" s="59" t="s">
        <v>26</v>
      </c>
      <c r="D4" s="58"/>
      <c r="E4" s="57"/>
      <c r="F4" s="59"/>
      <c r="G4" s="60"/>
    </row>
    <row r="5" spans="1:12" s="267" customFormat="1" ht="16.5" customHeight="1">
      <c r="A5" s="123"/>
      <c r="B5" s="56"/>
      <c r="C5" s="59" t="s">
        <v>273</v>
      </c>
      <c r="D5" s="58"/>
      <c r="E5" s="57"/>
      <c r="F5" s="59"/>
      <c r="G5" s="60"/>
    </row>
    <row r="6" spans="1:12" s="267" customFormat="1" ht="31.5" customHeight="1">
      <c r="A6" s="123"/>
      <c r="B6" s="63"/>
      <c r="C6" s="473" t="s">
        <v>251</v>
      </c>
      <c r="D6" s="473"/>
      <c r="E6" s="473"/>
      <c r="F6" s="473"/>
      <c r="G6" s="473"/>
    </row>
    <row r="7" spans="1:12" s="267" customFormat="1" ht="12.75" customHeight="1">
      <c r="A7" s="123"/>
      <c r="B7" s="64"/>
      <c r="C7" s="64"/>
      <c r="D7" s="65"/>
      <c r="E7" s="65"/>
      <c r="F7" s="64"/>
      <c r="G7" s="64"/>
      <c r="H7" s="268"/>
    </row>
    <row r="8" spans="1:12" s="267" customFormat="1" ht="12.75" customHeight="1">
      <c r="A8" s="123"/>
      <c r="B8" s="94" t="s">
        <v>177</v>
      </c>
      <c r="C8" s="94" t="s">
        <v>40</v>
      </c>
      <c r="D8" s="65"/>
      <c r="E8" s="65"/>
      <c r="F8" s="64"/>
      <c r="G8" s="64"/>
      <c r="H8" s="268"/>
    </row>
    <row r="9" spans="1:12" s="267" customFormat="1" ht="12.75" customHeight="1">
      <c r="A9" s="123"/>
      <c r="B9" s="66"/>
      <c r="C9" s="66"/>
      <c r="D9" s="67"/>
      <c r="E9" s="67"/>
      <c r="F9" s="66"/>
      <c r="G9" s="66"/>
      <c r="H9" s="268"/>
    </row>
    <row r="10" spans="1:12" s="267" customFormat="1" ht="25.5" customHeight="1" thickBot="1">
      <c r="A10" s="123"/>
      <c r="B10" s="68" t="s">
        <v>6</v>
      </c>
      <c r="C10" s="68" t="s">
        <v>7</v>
      </c>
      <c r="D10" s="68" t="s">
        <v>12</v>
      </c>
      <c r="E10" s="68" t="s">
        <v>13</v>
      </c>
      <c r="F10" s="126" t="s">
        <v>178</v>
      </c>
      <c r="G10" s="69" t="s">
        <v>179</v>
      </c>
      <c r="H10" s="268"/>
    </row>
    <row r="11" spans="1:12" s="267" customFormat="1" ht="12.75" customHeight="1" thickBot="1">
      <c r="A11" s="123"/>
      <c r="B11" s="93">
        <v>1</v>
      </c>
      <c r="C11" s="103" t="s">
        <v>252</v>
      </c>
      <c r="D11" s="104" t="s">
        <v>32</v>
      </c>
      <c r="E11" s="113">
        <v>0.04</v>
      </c>
      <c r="F11" s="272"/>
      <c r="G11" s="114">
        <f>ROUND(E11*F11,2)</f>
        <v>0</v>
      </c>
    </row>
    <row r="12" spans="1:12" s="267" customFormat="1" ht="12.75" customHeight="1" thickBot="1">
      <c r="A12" s="123"/>
      <c r="B12" s="93">
        <f>B11+1</f>
        <v>2</v>
      </c>
      <c r="C12" s="103" t="s">
        <v>101</v>
      </c>
      <c r="D12" s="104" t="s">
        <v>32</v>
      </c>
      <c r="E12" s="105">
        <v>0.04</v>
      </c>
      <c r="F12" s="272"/>
      <c r="G12" s="112">
        <f t="shared" ref="G12:G25" si="0">ROUND(E12*F12,2)</f>
        <v>0</v>
      </c>
      <c r="L12" s="269"/>
    </row>
    <row r="13" spans="1:12" s="267" customFormat="1" ht="12.75" customHeight="1" thickBot="1">
      <c r="A13" s="123"/>
      <c r="B13" s="93">
        <f t="shared" ref="B13:B25" si="1">B12+1</f>
        <v>3</v>
      </c>
      <c r="C13" s="103" t="s">
        <v>253</v>
      </c>
      <c r="D13" s="104" t="s">
        <v>16</v>
      </c>
      <c r="E13" s="105">
        <v>1.58</v>
      </c>
      <c r="F13" s="272"/>
      <c r="G13" s="112">
        <f t="shared" si="0"/>
        <v>0</v>
      </c>
    </row>
    <row r="14" spans="1:12" s="267" customFormat="1" ht="12.75" customHeight="1" thickBot="1">
      <c r="A14" s="123"/>
      <c r="B14" s="93">
        <f t="shared" si="1"/>
        <v>4</v>
      </c>
      <c r="C14" s="103" t="s">
        <v>104</v>
      </c>
      <c r="D14" s="104" t="s">
        <v>105</v>
      </c>
      <c r="E14" s="105">
        <v>62.15</v>
      </c>
      <c r="F14" s="272"/>
      <c r="G14" s="112">
        <f t="shared" si="0"/>
        <v>0</v>
      </c>
      <c r="L14" s="269"/>
    </row>
    <row r="15" spans="1:12" s="267" customFormat="1" ht="39" thickBot="1">
      <c r="A15" s="123"/>
      <c r="B15" s="93">
        <f t="shared" si="1"/>
        <v>5</v>
      </c>
      <c r="C15" s="103" t="s">
        <v>254</v>
      </c>
      <c r="D15" s="104" t="s">
        <v>32</v>
      </c>
      <c r="E15" s="105">
        <v>0.2</v>
      </c>
      <c r="F15" s="272"/>
      <c r="G15" s="112">
        <f t="shared" si="0"/>
        <v>0</v>
      </c>
      <c r="L15" s="269"/>
    </row>
    <row r="16" spans="1:12" s="267" customFormat="1" ht="26.25" thickBot="1">
      <c r="A16" s="123"/>
      <c r="B16" s="93">
        <f t="shared" si="1"/>
        <v>6</v>
      </c>
      <c r="C16" s="103" t="s">
        <v>173</v>
      </c>
      <c r="D16" s="104" t="s">
        <v>40</v>
      </c>
      <c r="E16" s="105">
        <v>12</v>
      </c>
      <c r="F16" s="272"/>
      <c r="G16" s="112">
        <f t="shared" si="0"/>
        <v>0</v>
      </c>
    </row>
    <row r="17" spans="1:12" s="267" customFormat="1" ht="26.25" thickBot="1">
      <c r="A17" s="123"/>
      <c r="B17" s="93">
        <f t="shared" si="1"/>
        <v>7</v>
      </c>
      <c r="C17" s="103" t="s">
        <v>255</v>
      </c>
      <c r="D17" s="104" t="s">
        <v>109</v>
      </c>
      <c r="E17" s="105">
        <v>0.96</v>
      </c>
      <c r="F17" s="272"/>
      <c r="G17" s="112">
        <f t="shared" si="0"/>
        <v>0</v>
      </c>
      <c r="L17" s="269"/>
    </row>
    <row r="18" spans="1:12" s="267" customFormat="1" ht="51.75" thickBot="1">
      <c r="A18" s="123"/>
      <c r="B18" s="93">
        <f t="shared" si="1"/>
        <v>8</v>
      </c>
      <c r="C18" s="103" t="s">
        <v>256</v>
      </c>
      <c r="D18" s="104" t="s">
        <v>32</v>
      </c>
      <c r="E18" s="105">
        <v>0.02</v>
      </c>
      <c r="F18" s="272"/>
      <c r="G18" s="112">
        <f t="shared" si="0"/>
        <v>0</v>
      </c>
      <c r="L18" s="269"/>
    </row>
    <row r="19" spans="1:12" s="267" customFormat="1" ht="51.75" thickBot="1">
      <c r="A19" s="123"/>
      <c r="B19" s="93">
        <f t="shared" si="1"/>
        <v>9</v>
      </c>
      <c r="C19" s="103" t="s">
        <v>257</v>
      </c>
      <c r="D19" s="104" t="s">
        <v>32</v>
      </c>
      <c r="E19" s="105">
        <v>0.08</v>
      </c>
      <c r="F19" s="272"/>
      <c r="G19" s="112">
        <f t="shared" si="0"/>
        <v>0</v>
      </c>
    </row>
    <row r="20" spans="1:12" s="267" customFormat="1" ht="64.5" thickBot="1">
      <c r="A20" s="123"/>
      <c r="B20" s="93">
        <f t="shared" si="1"/>
        <v>10</v>
      </c>
      <c r="C20" s="103" t="s">
        <v>258</v>
      </c>
      <c r="D20" s="104" t="s">
        <v>32</v>
      </c>
      <c r="E20" s="105">
        <v>0.01</v>
      </c>
      <c r="F20" s="272"/>
      <c r="G20" s="112">
        <f t="shared" si="0"/>
        <v>0</v>
      </c>
      <c r="L20" s="269"/>
    </row>
    <row r="21" spans="1:12" s="267" customFormat="1" ht="26.25" thickBot="1">
      <c r="A21" s="123"/>
      <c r="B21" s="93">
        <f t="shared" si="1"/>
        <v>11</v>
      </c>
      <c r="C21" s="103" t="s">
        <v>110</v>
      </c>
      <c r="D21" s="104" t="s">
        <v>16</v>
      </c>
      <c r="E21" s="105">
        <v>0.9</v>
      </c>
      <c r="F21" s="272"/>
      <c r="G21" s="112">
        <f t="shared" si="0"/>
        <v>0</v>
      </c>
      <c r="L21" s="269"/>
    </row>
    <row r="22" spans="1:12" s="267" customFormat="1" ht="64.5" thickBot="1">
      <c r="A22" s="123"/>
      <c r="B22" s="93">
        <f t="shared" si="1"/>
        <v>12</v>
      </c>
      <c r="C22" s="106" t="s">
        <v>304</v>
      </c>
      <c r="D22" s="104" t="s">
        <v>16</v>
      </c>
      <c r="E22" s="105">
        <v>0.72</v>
      </c>
      <c r="F22" s="272"/>
      <c r="G22" s="112">
        <f t="shared" si="0"/>
        <v>0</v>
      </c>
    </row>
    <row r="23" spans="1:12" s="267" customFormat="1" ht="51.75" thickBot="1">
      <c r="A23" s="123"/>
      <c r="B23" s="93">
        <f t="shared" si="1"/>
        <v>13</v>
      </c>
      <c r="C23" s="103" t="s">
        <v>303</v>
      </c>
      <c r="D23" s="104" t="s">
        <v>16</v>
      </c>
      <c r="E23" s="105">
        <v>0.72</v>
      </c>
      <c r="F23" s="272"/>
      <c r="G23" s="112">
        <f t="shared" ref="G23" si="2">ROUND(E23*F23,2)</f>
        <v>0</v>
      </c>
    </row>
    <row r="24" spans="1:12" s="267" customFormat="1" ht="39" thickBot="1">
      <c r="A24" s="123"/>
      <c r="B24" s="93">
        <f t="shared" si="1"/>
        <v>14</v>
      </c>
      <c r="C24" s="103" t="s">
        <v>306</v>
      </c>
      <c r="D24" s="104" t="s">
        <v>16</v>
      </c>
      <c r="E24" s="105">
        <v>0.72</v>
      </c>
      <c r="F24" s="272"/>
      <c r="G24" s="112">
        <f t="shared" ref="G24" si="3">ROUND(E24*F24,2)</f>
        <v>0</v>
      </c>
    </row>
    <row r="25" spans="1:12" s="267" customFormat="1" ht="26.25" thickBot="1">
      <c r="A25" s="123"/>
      <c r="B25" s="93">
        <f t="shared" si="1"/>
        <v>15</v>
      </c>
      <c r="C25" s="103" t="s">
        <v>259</v>
      </c>
      <c r="D25" s="104" t="s">
        <v>30</v>
      </c>
      <c r="E25" s="105">
        <v>1.2</v>
      </c>
      <c r="F25" s="272"/>
      <c r="G25" s="112">
        <f t="shared" si="0"/>
        <v>0</v>
      </c>
      <c r="L25" s="269"/>
    </row>
    <row r="26" spans="1:12" s="267" customFormat="1" ht="12.75" customHeight="1">
      <c r="A26" s="123"/>
      <c r="B26" s="70"/>
      <c r="C26" s="71"/>
      <c r="D26" s="124"/>
      <c r="E26" s="73"/>
      <c r="F26" s="74"/>
      <c r="G26" s="75"/>
      <c r="H26" s="268"/>
    </row>
    <row r="27" spans="1:12" s="267" customFormat="1" ht="12.75" customHeight="1">
      <c r="A27" s="123"/>
      <c r="B27" s="71"/>
      <c r="C27" s="123"/>
      <c r="D27" s="125"/>
      <c r="E27" s="124"/>
      <c r="F27" s="77" t="s">
        <v>180</v>
      </c>
      <c r="G27" s="78">
        <f>SUM(G11:G26)</f>
        <v>0</v>
      </c>
      <c r="H27" s="268"/>
    </row>
  </sheetData>
  <sheetProtection algorithmName="SHA-512" hashValue="Xm4NFFFvxYkyBJ1+k/DDNJ9mgrZMw3kqyxWyZ9UcIUL5VrmuCofmK292t9w0Q3jlfcMLGSi8pQiKTgX39WmypQ==" saltValue="wzBMoT4eBbQUiFSxSdpQYw==" spinCount="100000" sheet="1" objects="1" scenarios="1" formatColumns="0" formatRows="0"/>
  <mergeCells count="2">
    <mergeCell ref="B3:G3"/>
    <mergeCell ref="C6:G6"/>
  </mergeCells>
  <printOptions horizontalCentered="1"/>
  <pageMargins left="0.78740157480314965" right="0.55118110236220474" top="0.98425196850393704" bottom="0.78740157480314965" header="0.39370078740157483" footer="0.39370078740157483"/>
  <pageSetup paperSize="9" fitToHeight="0" orientation="portrait" r:id="rId1"/>
  <headerFooter scaleWithDoc="0">
    <oddHeader>&amp;L&amp;"Book Antiqua,Negrito"&amp;10Rev-2&amp;C&amp;"Book Antiqua,Negrito"&amp;10Primeira Etapa&amp;R&amp;G</oddHeader>
    <oddFooter>&amp;L&amp;"Arial,Negrito"&amp;10CTR 464&amp;C&amp;"Arial,Negrito"&amp;10C.&amp;P&amp;R&amp;"Arial,Itálico"&amp;10Origem: 408-Orçamento_Rel 2_Rel 5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ilha2">
    <tabColor rgb="FFFFFF00"/>
  </sheetPr>
  <dimension ref="A2:AMH23"/>
  <sheetViews>
    <sheetView showGridLines="0" zoomScaleNormal="100" workbookViewId="0"/>
  </sheetViews>
  <sheetFormatPr defaultColWidth="9.140625" defaultRowHeight="15.75"/>
  <cols>
    <col min="1" max="1" width="3.7109375" style="134" customWidth="1"/>
    <col min="2" max="2" width="8.85546875" style="145" customWidth="1"/>
    <col min="3" max="3" width="35.85546875" style="140" customWidth="1"/>
    <col min="4" max="4" width="12.140625" style="142" customWidth="1"/>
    <col min="5" max="5" width="18.85546875" style="141" customWidth="1"/>
    <col min="6" max="6" width="15.7109375" style="142" customWidth="1"/>
    <col min="7" max="7" width="8.85546875" style="142" customWidth="1"/>
    <col min="8" max="9" width="20.7109375" style="142" customWidth="1"/>
    <col min="10" max="10" width="10.5703125" style="119" customWidth="1"/>
    <col min="11" max="11" width="18.28515625" style="119" customWidth="1"/>
    <col min="12" max="1022" width="9.140625" style="119"/>
    <col min="1023" max="16384" width="9.140625" style="127"/>
  </cols>
  <sheetData>
    <row r="2" spans="1:46" ht="18" customHeight="1">
      <c r="A2" s="132"/>
      <c r="B2" s="441" t="s">
        <v>0</v>
      </c>
      <c r="C2" s="442" t="s">
        <v>1</v>
      </c>
      <c r="D2" s="443"/>
      <c r="E2" s="443"/>
      <c r="F2" s="443"/>
      <c r="G2" s="443"/>
      <c r="H2" s="443"/>
      <c r="I2" s="444"/>
    </row>
    <row r="3" spans="1:46" ht="18" customHeight="1">
      <c r="A3" s="132"/>
      <c r="B3" s="441"/>
      <c r="C3" s="445" t="s">
        <v>269</v>
      </c>
      <c r="D3" s="446"/>
      <c r="E3" s="446"/>
      <c r="F3" s="446"/>
      <c r="G3" s="446"/>
      <c r="H3" s="446"/>
      <c r="I3" s="447"/>
      <c r="K3" s="128"/>
      <c r="L3" s="129"/>
      <c r="M3" s="129"/>
      <c r="N3" s="129"/>
      <c r="AI3" s="129"/>
      <c r="AJ3" s="129"/>
      <c r="AK3" s="129"/>
      <c r="AL3" s="129"/>
      <c r="AM3" s="129"/>
      <c r="AN3" s="129"/>
      <c r="AO3" s="129"/>
      <c r="AP3" s="129"/>
      <c r="AQ3" s="129"/>
      <c r="AR3" s="129"/>
      <c r="AS3" s="129"/>
      <c r="AT3" s="130"/>
    </row>
    <row r="4" spans="1:46" ht="18" customHeight="1">
      <c r="A4" s="132"/>
      <c r="B4" s="439" t="s">
        <v>2</v>
      </c>
      <c r="C4" s="445" t="s">
        <v>270</v>
      </c>
      <c r="D4" s="446"/>
      <c r="E4" s="446"/>
      <c r="F4" s="446"/>
      <c r="G4" s="446"/>
      <c r="H4" s="446"/>
      <c r="I4" s="447"/>
    </row>
    <row r="5" spans="1:46" ht="30" customHeight="1">
      <c r="A5" s="132"/>
      <c r="B5" s="439"/>
      <c r="C5" s="448" t="s">
        <v>296</v>
      </c>
      <c r="D5" s="449"/>
      <c r="E5" s="449"/>
      <c r="F5" s="449"/>
      <c r="G5" s="449"/>
      <c r="H5" s="449"/>
      <c r="I5" s="450"/>
      <c r="K5" s="149"/>
    </row>
    <row r="6" spans="1:46" ht="18" customHeight="1">
      <c r="A6" s="132"/>
      <c r="B6" s="439"/>
      <c r="C6" s="468" t="s">
        <v>297</v>
      </c>
      <c r="D6" s="468"/>
      <c r="E6" s="468"/>
      <c r="F6" s="469" t="s">
        <v>4</v>
      </c>
      <c r="G6" s="469"/>
      <c r="H6" s="469"/>
      <c r="I6" s="403">
        <v>0.24179999999999999</v>
      </c>
    </row>
    <row r="7" spans="1:46" ht="18" customHeight="1">
      <c r="A7" s="132"/>
      <c r="B7" s="440"/>
      <c r="C7" s="470" t="s">
        <v>9</v>
      </c>
      <c r="D7" s="470"/>
      <c r="E7" s="470"/>
      <c r="F7" s="471" t="s">
        <v>5</v>
      </c>
      <c r="G7" s="471"/>
      <c r="H7" s="471"/>
      <c r="I7" s="404">
        <v>0.14019999999999999</v>
      </c>
    </row>
    <row r="8" spans="1:46" ht="54" customHeight="1">
      <c r="A8" s="132"/>
      <c r="B8" s="133" t="s">
        <v>6</v>
      </c>
      <c r="C8" s="152" t="s">
        <v>7</v>
      </c>
      <c r="D8" s="152" t="s">
        <v>12</v>
      </c>
      <c r="E8" s="153" t="s">
        <v>13</v>
      </c>
      <c r="F8" s="152" t="s">
        <v>227</v>
      </c>
      <c r="G8" s="152" t="s">
        <v>14</v>
      </c>
      <c r="H8" s="152" t="s">
        <v>228</v>
      </c>
      <c r="I8" s="152" t="s">
        <v>229</v>
      </c>
    </row>
    <row r="9" spans="1:46" s="119" customFormat="1">
      <c r="A9" s="134"/>
      <c r="B9" s="62"/>
      <c r="C9" s="95"/>
      <c r="D9" s="154"/>
      <c r="E9" s="155"/>
      <c r="F9" s="154"/>
      <c r="G9" s="154"/>
      <c r="H9" s="154"/>
      <c r="I9" s="156"/>
    </row>
    <row r="10" spans="1:46" s="119" customFormat="1" ht="31.5">
      <c r="A10" s="134"/>
      <c r="B10" s="62">
        <f>B14</f>
        <v>1</v>
      </c>
      <c r="C10" s="95" t="s">
        <v>297</v>
      </c>
      <c r="D10" s="154"/>
      <c r="E10" s="155"/>
      <c r="F10" s="154"/>
      <c r="G10" s="154"/>
      <c r="H10" s="154"/>
      <c r="I10" s="118">
        <f>I17</f>
        <v>0</v>
      </c>
    </row>
    <row r="11" spans="1:46" s="119" customFormat="1">
      <c r="A11" s="134"/>
      <c r="B11" s="62"/>
      <c r="C11" s="95"/>
      <c r="D11" s="154"/>
      <c r="E11" s="155"/>
      <c r="F11" s="154"/>
      <c r="G11" s="154"/>
      <c r="H11" s="154"/>
      <c r="I11" s="118"/>
    </row>
    <row r="12" spans="1:46" s="119" customFormat="1">
      <c r="A12" s="134"/>
      <c r="B12" s="157"/>
      <c r="C12" s="158" t="s">
        <v>8</v>
      </c>
      <c r="D12" s="158"/>
      <c r="E12" s="159"/>
      <c r="F12" s="158"/>
      <c r="G12" s="158"/>
      <c r="H12" s="158"/>
      <c r="I12" s="110">
        <f>SUM(I9:I11)</f>
        <v>0</v>
      </c>
      <c r="J12" s="2"/>
      <c r="K12" s="150"/>
    </row>
    <row r="13" spans="1:46" s="119" customFormat="1">
      <c r="A13" s="134"/>
      <c r="B13" s="160"/>
      <c r="C13" s="161"/>
      <c r="D13" s="162"/>
      <c r="E13" s="163"/>
      <c r="F13" s="163"/>
      <c r="G13" s="163"/>
      <c r="H13" s="163"/>
      <c r="I13" s="111"/>
      <c r="K13" s="151"/>
    </row>
    <row r="14" spans="1:46" s="4" customFormat="1" ht="32.25" thickBot="1">
      <c r="A14" s="164"/>
      <c r="B14" s="165">
        <v>1</v>
      </c>
      <c r="C14" s="166" t="s">
        <v>24</v>
      </c>
      <c r="D14" s="167"/>
      <c r="E14" s="168"/>
      <c r="F14" s="168"/>
      <c r="G14" s="169"/>
      <c r="H14" s="169"/>
      <c r="I14" s="170"/>
      <c r="J14" s="119"/>
      <c r="K14" s="119"/>
      <c r="L14" s="119"/>
      <c r="M14" s="119"/>
      <c r="N14" s="119"/>
    </row>
    <row r="15" spans="1:46" s="119" customFormat="1" ht="16.5" thickBot="1">
      <c r="A15" s="134"/>
      <c r="B15" s="171" t="s">
        <v>15</v>
      </c>
      <c r="C15" s="172" t="s">
        <v>170</v>
      </c>
      <c r="D15" s="173" t="s">
        <v>109</v>
      </c>
      <c r="E15" s="174">
        <v>1488</v>
      </c>
      <c r="F15" s="191"/>
      <c r="G15" s="96">
        <f>$I$6</f>
        <v>0.24179999999999999</v>
      </c>
      <c r="H15" s="175">
        <f t="shared" ref="H15" si="0">ROUND(F15*(G15+1),2)</f>
        <v>0</v>
      </c>
      <c r="I15" s="170">
        <f t="shared" ref="I15" si="1">ROUND(E15*H15,2)</f>
        <v>0</v>
      </c>
    </row>
    <row r="16" spans="1:46" s="4" customFormat="1">
      <c r="A16" s="164"/>
      <c r="B16" s="171"/>
      <c r="C16" s="176"/>
      <c r="D16" s="167"/>
      <c r="E16" s="168"/>
      <c r="F16" s="168"/>
      <c r="G16" s="169"/>
      <c r="H16" s="169"/>
      <c r="I16" s="170"/>
      <c r="J16" s="119"/>
      <c r="K16" s="119"/>
      <c r="L16" s="119"/>
      <c r="M16" s="119"/>
      <c r="N16" s="119"/>
    </row>
    <row r="17" spans="1:14" s="4" customFormat="1">
      <c r="A17" s="164"/>
      <c r="B17" s="171"/>
      <c r="C17" s="158" t="s">
        <v>23</v>
      </c>
      <c r="D17" s="177"/>
      <c r="E17" s="178"/>
      <c r="F17" s="178"/>
      <c r="G17" s="179"/>
      <c r="H17" s="169"/>
      <c r="I17" s="180">
        <f>SUM(I15:I16)</f>
        <v>0</v>
      </c>
      <c r="J17" s="119"/>
      <c r="K17" s="119"/>
      <c r="L17" s="119"/>
      <c r="M17" s="119"/>
      <c r="N17" s="119"/>
    </row>
    <row r="18" spans="1:14" s="4" customFormat="1">
      <c r="A18" s="164"/>
      <c r="B18" s="171"/>
      <c r="C18" s="158"/>
      <c r="D18" s="177"/>
      <c r="E18" s="178"/>
      <c r="F18" s="178"/>
      <c r="G18" s="179"/>
      <c r="H18" s="169"/>
      <c r="I18" s="180"/>
      <c r="J18" s="5"/>
      <c r="K18" s="122"/>
    </row>
    <row r="19" spans="1:14" s="4" customFormat="1" ht="31.5">
      <c r="A19" s="164"/>
      <c r="B19" s="171"/>
      <c r="C19" s="181" t="s">
        <v>298</v>
      </c>
      <c r="D19" s="177"/>
      <c r="E19" s="178"/>
      <c r="F19" s="178"/>
      <c r="G19" s="179"/>
      <c r="H19" s="169"/>
      <c r="I19" s="180"/>
      <c r="J19" s="5"/>
      <c r="K19" s="122"/>
    </row>
    <row r="20" spans="1:14" s="4" customFormat="1">
      <c r="A20" s="164"/>
      <c r="B20" s="171"/>
      <c r="C20" s="158"/>
      <c r="D20" s="177"/>
      <c r="E20" s="178"/>
      <c r="F20" s="178"/>
      <c r="G20" s="179"/>
      <c r="H20" s="169"/>
      <c r="I20" s="180"/>
      <c r="J20" s="5"/>
      <c r="K20" s="122"/>
    </row>
    <row r="21" spans="1:14" s="4" customFormat="1">
      <c r="A21" s="164"/>
      <c r="B21" s="171"/>
      <c r="C21" s="158"/>
      <c r="D21" s="177"/>
      <c r="E21" s="178"/>
      <c r="F21" s="178"/>
      <c r="G21" s="179"/>
      <c r="H21" s="169"/>
      <c r="I21" s="180"/>
      <c r="J21" s="5"/>
      <c r="K21" s="122"/>
    </row>
    <row r="22" spans="1:14" s="119" customFormat="1">
      <c r="A22" s="134"/>
      <c r="B22" s="182"/>
      <c r="C22" s="183" t="s">
        <v>8</v>
      </c>
      <c r="D22" s="184"/>
      <c r="E22" s="185"/>
      <c r="F22" s="185"/>
      <c r="G22" s="185"/>
      <c r="H22" s="185"/>
      <c r="I22" s="186">
        <f>SUM(I14:I20)/2</f>
        <v>0</v>
      </c>
    </row>
    <row r="23" spans="1:14" s="119" customFormat="1">
      <c r="A23" s="134"/>
      <c r="B23" s="160"/>
      <c r="C23" s="187"/>
      <c r="D23" s="188"/>
      <c r="E23" s="189"/>
      <c r="F23" s="190"/>
      <c r="G23" s="190"/>
      <c r="H23" s="190"/>
      <c r="I23" s="189"/>
    </row>
  </sheetData>
  <sheetProtection algorithmName="SHA-512" hashValue="G1eO4h/annMzqmIlkhoUIwxz7QtmFCnshfg+HK7nOBMqxO5Oob2E6lMsHKRlCcJscqajqVdeUHbLkiRW5WEy2Q==" saltValue="+8M72mMwat9qCbuX5ZAiqA==" spinCount="100000" sheet="1" objects="1" scenarios="1" formatColumns="0" formatRows="0"/>
  <mergeCells count="10">
    <mergeCell ref="B2:B3"/>
    <mergeCell ref="B4:B7"/>
    <mergeCell ref="C2:I2"/>
    <mergeCell ref="C3:I3"/>
    <mergeCell ref="C4:I4"/>
    <mergeCell ref="C5:I5"/>
    <mergeCell ref="C6:E6"/>
    <mergeCell ref="F6:H6"/>
    <mergeCell ref="C7:E7"/>
    <mergeCell ref="F7:H7"/>
  </mergeCells>
  <printOptions horizontalCentered="1"/>
  <pageMargins left="0.78740157480314965" right="0.59055118110236227" top="0.98425196850393704" bottom="0.78740157480314965" header="0.39370078740157483" footer="0.39370078740157483"/>
  <pageSetup paperSize="9" scale="65" fitToHeight="0" orientation="portrait" r:id="rId1"/>
  <headerFooter scaleWithDoc="0">
    <oddHeader>&amp;L&amp;"Book Antiqua,Negrito"&amp;10Rev-2&amp;C&amp;"Book Antiqua,Negrito"&amp;10Primeira Etapa&amp;R&amp;G</oddHeader>
    <oddFooter>&amp;L&amp;"Arial,Negrito"&amp;10CTR 464&amp;C&amp;"Arial,Negrito"&amp;10 4.&amp;P&amp;R&amp;"Arial,Itálico"&amp;10Origem: 408-Orçamento_Rel 2_Rel 5</oddFooter>
  </headerFooter>
  <rowBreaks count="1" manualBreakCount="1">
    <brk id="13" max="16383" man="1"/>
  </row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3">
    <tabColor rgb="FFFFFF00"/>
  </sheetPr>
  <dimension ref="A2:AMJ56"/>
  <sheetViews>
    <sheetView showGridLines="0" zoomScaleNormal="100" workbookViewId="0"/>
  </sheetViews>
  <sheetFormatPr defaultColWidth="9.140625" defaultRowHeight="15.75"/>
  <cols>
    <col min="1" max="1" width="3.7109375" style="134" customWidth="1"/>
    <col min="2" max="2" width="8.85546875" style="145" customWidth="1"/>
    <col min="3" max="3" width="35.85546875" style="140" customWidth="1"/>
    <col min="4" max="4" width="9.7109375" style="140" customWidth="1"/>
    <col min="5" max="5" width="11.140625" style="141" customWidth="1"/>
    <col min="6" max="6" width="8.7109375" style="142" customWidth="1"/>
    <col min="7" max="7" width="11.7109375" style="141" customWidth="1"/>
    <col min="8" max="8" width="15.7109375" style="142" customWidth="1"/>
    <col min="9" max="9" width="8.85546875" style="142" customWidth="1"/>
    <col min="10" max="11" width="20.7109375" style="142" customWidth="1"/>
    <col min="12" max="12" width="10.5703125" style="119" customWidth="1"/>
    <col min="13" max="13" width="18.28515625" style="119" customWidth="1"/>
    <col min="14" max="1024" width="9.140625" style="119"/>
    <col min="1025" max="16384" width="9.140625" style="127"/>
  </cols>
  <sheetData>
    <row r="2" spans="1:48" ht="18" customHeight="1">
      <c r="A2" s="132"/>
      <c r="B2" s="441" t="s">
        <v>0</v>
      </c>
      <c r="C2" s="442" t="s">
        <v>1</v>
      </c>
      <c r="D2" s="443"/>
      <c r="E2" s="443"/>
      <c r="F2" s="443"/>
      <c r="G2" s="443"/>
      <c r="H2" s="443"/>
      <c r="I2" s="443"/>
      <c r="J2" s="443"/>
      <c r="K2" s="444"/>
    </row>
    <row r="3" spans="1:48" ht="18" customHeight="1">
      <c r="A3" s="132"/>
      <c r="B3" s="441"/>
      <c r="C3" s="445" t="s">
        <v>269</v>
      </c>
      <c r="D3" s="446"/>
      <c r="E3" s="446"/>
      <c r="F3" s="446"/>
      <c r="G3" s="446"/>
      <c r="H3" s="446"/>
      <c r="I3" s="446"/>
      <c r="J3" s="446"/>
      <c r="K3" s="447"/>
      <c r="M3" s="128"/>
      <c r="N3" s="129"/>
      <c r="O3" s="129"/>
      <c r="P3" s="129"/>
      <c r="AK3" s="129"/>
      <c r="AL3" s="129"/>
      <c r="AM3" s="129"/>
      <c r="AN3" s="129"/>
      <c r="AO3" s="129"/>
      <c r="AP3" s="129"/>
      <c r="AQ3" s="129"/>
      <c r="AR3" s="129"/>
      <c r="AS3" s="129"/>
      <c r="AT3" s="129"/>
      <c r="AU3" s="129"/>
      <c r="AV3" s="130"/>
    </row>
    <row r="4" spans="1:48" ht="18" customHeight="1">
      <c r="A4" s="132"/>
      <c r="B4" s="439" t="s">
        <v>2</v>
      </c>
      <c r="C4" s="445" t="s">
        <v>270</v>
      </c>
      <c r="D4" s="446"/>
      <c r="E4" s="446"/>
      <c r="F4" s="446"/>
      <c r="G4" s="446"/>
      <c r="H4" s="446"/>
      <c r="I4" s="446"/>
      <c r="J4" s="446"/>
      <c r="K4" s="447"/>
    </row>
    <row r="5" spans="1:48" ht="30" customHeight="1">
      <c r="A5" s="132"/>
      <c r="B5" s="439"/>
      <c r="C5" s="448" t="s">
        <v>296</v>
      </c>
      <c r="D5" s="449"/>
      <c r="E5" s="449"/>
      <c r="F5" s="449"/>
      <c r="G5" s="449"/>
      <c r="H5" s="449"/>
      <c r="I5" s="449"/>
      <c r="J5" s="449"/>
      <c r="K5" s="450"/>
      <c r="M5" s="149"/>
    </row>
    <row r="6" spans="1:48" ht="18" customHeight="1">
      <c r="A6" s="132"/>
      <c r="B6" s="439"/>
      <c r="C6" s="468" t="s">
        <v>28</v>
      </c>
      <c r="D6" s="468"/>
      <c r="E6" s="468"/>
      <c r="F6" s="468"/>
      <c r="G6" s="468"/>
      <c r="H6" s="469" t="s">
        <v>4</v>
      </c>
      <c r="I6" s="469"/>
      <c r="J6" s="469"/>
      <c r="K6" s="403">
        <v>0.24179999999999999</v>
      </c>
    </row>
    <row r="7" spans="1:48" ht="18" customHeight="1">
      <c r="A7" s="132"/>
      <c r="B7" s="440"/>
      <c r="C7" s="470" t="s">
        <v>9</v>
      </c>
      <c r="D7" s="470"/>
      <c r="E7" s="470"/>
      <c r="F7" s="470"/>
      <c r="G7" s="470"/>
      <c r="H7" s="471" t="s">
        <v>5</v>
      </c>
      <c r="I7" s="471"/>
      <c r="J7" s="471"/>
      <c r="K7" s="404">
        <v>0.14019999999999999</v>
      </c>
    </row>
    <row r="8" spans="1:48" ht="54" customHeight="1">
      <c r="A8" s="132"/>
      <c r="B8" s="133" t="s">
        <v>6</v>
      </c>
      <c r="C8" s="152" t="s">
        <v>7</v>
      </c>
      <c r="D8" s="193" t="s">
        <v>10</v>
      </c>
      <c r="E8" s="153" t="s">
        <v>11</v>
      </c>
      <c r="F8" s="152" t="s">
        <v>12</v>
      </c>
      <c r="G8" s="153" t="s">
        <v>13</v>
      </c>
      <c r="H8" s="152" t="s">
        <v>227</v>
      </c>
      <c r="I8" s="152" t="s">
        <v>14</v>
      </c>
      <c r="J8" s="152" t="s">
        <v>228</v>
      </c>
      <c r="K8" s="152" t="s">
        <v>229</v>
      </c>
    </row>
    <row r="9" spans="1:48" s="119" customFormat="1">
      <c r="A9" s="134"/>
      <c r="B9" s="135"/>
      <c r="C9" s="194"/>
      <c r="D9" s="195"/>
      <c r="E9" s="196"/>
      <c r="F9" s="197"/>
      <c r="G9" s="198"/>
      <c r="H9" s="197"/>
      <c r="I9" s="197"/>
      <c r="J9" s="197"/>
      <c r="K9" s="199"/>
      <c r="L9" s="120"/>
      <c r="M9" s="120"/>
    </row>
    <row r="10" spans="1:48" s="119" customFormat="1" ht="31.5">
      <c r="A10" s="134"/>
      <c r="B10" s="62">
        <f>B22</f>
        <v>1</v>
      </c>
      <c r="C10" s="95" t="s">
        <v>308</v>
      </c>
      <c r="D10" s="200"/>
      <c r="E10" s="201"/>
      <c r="F10" s="154"/>
      <c r="G10" s="155"/>
      <c r="H10" s="154"/>
      <c r="I10" s="154"/>
      <c r="J10" s="202"/>
      <c r="K10" s="118">
        <f>K27</f>
        <v>0</v>
      </c>
      <c r="L10" s="120"/>
      <c r="M10" s="120"/>
    </row>
    <row r="11" spans="1:48" s="119" customFormat="1">
      <c r="A11" s="134"/>
      <c r="B11" s="203"/>
      <c r="C11" s="204"/>
      <c r="D11" s="205"/>
      <c r="E11" s="206"/>
      <c r="F11" s="207"/>
      <c r="G11" s="208"/>
      <c r="H11" s="207"/>
      <c r="I11" s="207"/>
      <c r="J11" s="209"/>
      <c r="K11" s="116"/>
      <c r="L11" s="120"/>
      <c r="M11" s="120"/>
    </row>
    <row r="12" spans="1:48" s="119" customFormat="1">
      <c r="A12" s="134"/>
      <c r="B12" s="62">
        <f>B29</f>
        <v>2</v>
      </c>
      <c r="C12" s="95" t="s">
        <v>283</v>
      </c>
      <c r="D12" s="200"/>
      <c r="E12" s="201"/>
      <c r="F12" s="154"/>
      <c r="G12" s="155"/>
      <c r="H12" s="154"/>
      <c r="I12" s="154"/>
      <c r="J12" s="202"/>
      <c r="K12" s="118">
        <f>K35</f>
        <v>0</v>
      </c>
      <c r="L12" s="120"/>
      <c r="M12" s="120"/>
    </row>
    <row r="13" spans="1:48" s="119" customFormat="1">
      <c r="A13" s="134"/>
      <c r="B13" s="203"/>
      <c r="C13" s="204"/>
      <c r="D13" s="205"/>
      <c r="E13" s="206"/>
      <c r="F13" s="207"/>
      <c r="G13" s="208"/>
      <c r="H13" s="207"/>
      <c r="I13" s="207"/>
      <c r="J13" s="209"/>
      <c r="K13" s="116"/>
      <c r="L13" s="120"/>
      <c r="M13" s="120"/>
    </row>
    <row r="14" spans="1:48" s="119" customFormat="1">
      <c r="A14" s="134"/>
      <c r="B14" s="62">
        <f>B37</f>
        <v>3</v>
      </c>
      <c r="C14" s="97" t="s">
        <v>284</v>
      </c>
      <c r="D14" s="200"/>
      <c r="E14" s="201"/>
      <c r="F14" s="154"/>
      <c r="G14" s="155"/>
      <c r="H14" s="154"/>
      <c r="I14" s="154"/>
      <c r="J14" s="202"/>
      <c r="K14" s="118">
        <f>K40</f>
        <v>0</v>
      </c>
      <c r="L14" s="120"/>
      <c r="M14" s="120"/>
    </row>
    <row r="15" spans="1:48" s="119" customFormat="1">
      <c r="A15" s="134"/>
      <c r="B15" s="203"/>
      <c r="C15" s="204"/>
      <c r="D15" s="205"/>
      <c r="E15" s="206"/>
      <c r="F15" s="207"/>
      <c r="G15" s="208"/>
      <c r="H15" s="207"/>
      <c r="I15" s="207"/>
      <c r="J15" s="209"/>
      <c r="K15" s="116"/>
      <c r="L15" s="120"/>
      <c r="M15" s="120"/>
    </row>
    <row r="16" spans="1:48" s="119" customFormat="1" ht="31.5">
      <c r="A16" s="134"/>
      <c r="B16" s="62">
        <f>B42</f>
        <v>4</v>
      </c>
      <c r="C16" s="97" t="s">
        <v>309</v>
      </c>
      <c r="D16" s="200"/>
      <c r="E16" s="201"/>
      <c r="F16" s="154"/>
      <c r="G16" s="155"/>
      <c r="H16" s="154"/>
      <c r="I16" s="154"/>
      <c r="J16" s="202"/>
      <c r="K16" s="118">
        <f>K46</f>
        <v>0</v>
      </c>
      <c r="L16" s="120"/>
      <c r="M16" s="120"/>
    </row>
    <row r="17" spans="1:13" s="119" customFormat="1">
      <c r="A17" s="134"/>
      <c r="B17" s="203"/>
      <c r="C17" s="204"/>
      <c r="D17" s="205"/>
      <c r="E17" s="206"/>
      <c r="F17" s="207"/>
      <c r="G17" s="208"/>
      <c r="H17" s="207"/>
      <c r="I17" s="207"/>
      <c r="J17" s="209"/>
      <c r="K17" s="116"/>
      <c r="L17" s="120"/>
      <c r="M17" s="120"/>
    </row>
    <row r="18" spans="1:13" s="119" customFormat="1">
      <c r="A18" s="134"/>
      <c r="B18" s="62">
        <f>B48</f>
        <v>5</v>
      </c>
      <c r="C18" s="97" t="s">
        <v>310</v>
      </c>
      <c r="D18" s="200"/>
      <c r="E18" s="201"/>
      <c r="F18" s="154"/>
      <c r="G18" s="155"/>
      <c r="H18" s="154"/>
      <c r="I18" s="154"/>
      <c r="J18" s="202"/>
      <c r="K18" s="118">
        <f>K51</f>
        <v>0</v>
      </c>
      <c r="L18" s="120"/>
      <c r="M18" s="120"/>
    </row>
    <row r="19" spans="1:13" s="119" customFormat="1">
      <c r="A19" s="134"/>
      <c r="B19" s="62"/>
      <c r="C19" s="97"/>
      <c r="D19" s="200"/>
      <c r="E19" s="201"/>
      <c r="F19" s="154"/>
      <c r="G19" s="155"/>
      <c r="H19" s="154"/>
      <c r="I19" s="154"/>
      <c r="J19" s="202"/>
      <c r="K19" s="116"/>
      <c r="L19" s="120"/>
      <c r="M19" s="120"/>
    </row>
    <row r="20" spans="1:13" s="119" customFormat="1">
      <c r="A20" s="134"/>
      <c r="B20" s="157"/>
      <c r="C20" s="158" t="s">
        <v>8</v>
      </c>
      <c r="D20" s="210"/>
      <c r="E20" s="211"/>
      <c r="F20" s="158"/>
      <c r="G20" s="159"/>
      <c r="H20" s="158"/>
      <c r="I20" s="158"/>
      <c r="J20" s="212"/>
      <c r="K20" s="110">
        <f>SUM(K9:K19)</f>
        <v>0</v>
      </c>
      <c r="L20" s="2"/>
    </row>
    <row r="21" spans="1:13" s="119" customFormat="1">
      <c r="A21" s="134"/>
      <c r="B21" s="213"/>
      <c r="C21" s="214"/>
      <c r="D21" s="215"/>
      <c r="E21" s="216"/>
      <c r="F21" s="217"/>
      <c r="G21" s="189"/>
      <c r="H21" s="189"/>
      <c r="I21" s="189"/>
      <c r="J21" s="218"/>
      <c r="K21" s="111"/>
      <c r="M21" s="151"/>
    </row>
    <row r="22" spans="1:13" s="119" customFormat="1" ht="16.5" thickBot="1">
      <c r="A22" s="134"/>
      <c r="B22" s="165">
        <v>1</v>
      </c>
      <c r="C22" s="166" t="s">
        <v>29</v>
      </c>
      <c r="D22" s="219"/>
      <c r="E22" s="220"/>
      <c r="F22" s="221"/>
      <c r="G22" s="222"/>
      <c r="H22" s="223"/>
      <c r="I22" s="223"/>
      <c r="J22" s="224"/>
      <c r="K22" s="225"/>
    </row>
    <row r="23" spans="1:13" s="121" customFormat="1" ht="32.25" thickBot="1">
      <c r="A23" s="142"/>
      <c r="B23" s="226" t="s">
        <v>15</v>
      </c>
      <c r="C23" s="172" t="s">
        <v>235</v>
      </c>
      <c r="D23" s="227"/>
      <c r="E23" s="228"/>
      <c r="F23" s="173" t="s">
        <v>16</v>
      </c>
      <c r="G23" s="174">
        <v>114.32</v>
      </c>
      <c r="H23" s="191"/>
      <c r="I23" s="96">
        <f>$K$6</f>
        <v>0.24179999999999999</v>
      </c>
      <c r="J23" s="175">
        <f>ROUND(H23*(I23+1),2)</f>
        <v>0</v>
      </c>
      <c r="K23" s="175">
        <f>ROUND(G23*J23,2)</f>
        <v>0</v>
      </c>
      <c r="M23" s="122"/>
    </row>
    <row r="24" spans="1:13" s="121" customFormat="1" ht="16.5" thickBot="1">
      <c r="A24" s="142"/>
      <c r="B24" s="226" t="s">
        <v>17</v>
      </c>
      <c r="C24" s="172" t="s">
        <v>236</v>
      </c>
      <c r="D24" s="227"/>
      <c r="E24" s="228"/>
      <c r="F24" s="173" t="s">
        <v>30</v>
      </c>
      <c r="G24" s="229">
        <v>5.9</v>
      </c>
      <c r="H24" s="191"/>
      <c r="I24" s="96">
        <f>$K$6</f>
        <v>0.24179999999999999</v>
      </c>
      <c r="J24" s="175">
        <f t="shared" ref="J24:J25" si="0">ROUND(H24*(I24+1),2)</f>
        <v>0</v>
      </c>
      <c r="K24" s="175">
        <f t="shared" ref="K24:K25" si="1">ROUND(G24*J24,2)</f>
        <v>0</v>
      </c>
      <c r="M24" s="122"/>
    </row>
    <row r="25" spans="1:13" s="121" customFormat="1" ht="48" thickBot="1">
      <c r="A25" s="142"/>
      <c r="B25" s="226" t="s">
        <v>18</v>
      </c>
      <c r="C25" s="172" t="s">
        <v>31</v>
      </c>
      <c r="D25" s="227"/>
      <c r="E25" s="228"/>
      <c r="F25" s="173" t="s">
        <v>32</v>
      </c>
      <c r="G25" s="229">
        <v>17.399999999999999</v>
      </c>
      <c r="H25" s="191"/>
      <c r="I25" s="96">
        <f>$K$6</f>
        <v>0.24179999999999999</v>
      </c>
      <c r="J25" s="175">
        <f t="shared" si="0"/>
        <v>0</v>
      </c>
      <c r="K25" s="175">
        <f t="shared" si="1"/>
        <v>0</v>
      </c>
      <c r="M25" s="122"/>
    </row>
    <row r="26" spans="1:13" s="119" customFormat="1">
      <c r="A26" s="134"/>
      <c r="B26" s="230"/>
      <c r="C26" s="172"/>
      <c r="D26" s="231"/>
      <c r="E26" s="8"/>
      <c r="F26" s="221"/>
      <c r="G26" s="222"/>
      <c r="H26" s="224"/>
      <c r="I26" s="9"/>
      <c r="J26" s="232"/>
      <c r="K26" s="225"/>
    </row>
    <row r="27" spans="1:13" s="119" customFormat="1">
      <c r="A27" s="134"/>
      <c r="B27" s="230"/>
      <c r="C27" s="158" t="s">
        <v>23</v>
      </c>
      <c r="D27" s="219"/>
      <c r="E27" s="233"/>
      <c r="F27" s="234"/>
      <c r="G27" s="235"/>
      <c r="H27" s="236"/>
      <c r="I27" s="9"/>
      <c r="J27" s="232"/>
      <c r="K27" s="180">
        <f>SUM(K23:K26)</f>
        <v>0</v>
      </c>
    </row>
    <row r="28" spans="1:13" s="119" customFormat="1">
      <c r="A28" s="134"/>
      <c r="B28" s="230"/>
      <c r="C28" s="204"/>
      <c r="D28" s="237"/>
      <c r="E28" s="220"/>
      <c r="F28" s="221"/>
      <c r="G28" s="222"/>
      <c r="H28" s="224"/>
      <c r="I28" s="9"/>
      <c r="J28" s="232"/>
      <c r="K28" s="225"/>
    </row>
    <row r="29" spans="1:13" s="4" customFormat="1" ht="16.5" thickBot="1">
      <c r="A29" s="164"/>
      <c r="B29" s="165">
        <v>2</v>
      </c>
      <c r="C29" s="166" t="s">
        <v>33</v>
      </c>
      <c r="D29" s="238"/>
      <c r="E29" s="239"/>
      <c r="F29" s="240"/>
      <c r="G29" s="241"/>
      <c r="H29" s="232"/>
      <c r="I29" s="9"/>
      <c r="J29" s="232"/>
      <c r="K29" s="225"/>
      <c r="L29" s="5"/>
      <c r="M29" s="122"/>
    </row>
    <row r="30" spans="1:13" s="121" customFormat="1" ht="48" thickBot="1">
      <c r="A30" s="142"/>
      <c r="B30" s="226" t="s">
        <v>25</v>
      </c>
      <c r="C30" s="172" t="s">
        <v>237</v>
      </c>
      <c r="D30" s="227"/>
      <c r="E30" s="228"/>
      <c r="F30" s="173" t="s">
        <v>32</v>
      </c>
      <c r="G30" s="229">
        <v>995.04</v>
      </c>
      <c r="H30" s="191"/>
      <c r="I30" s="96">
        <f>$K$6</f>
        <v>0.24179999999999999</v>
      </c>
      <c r="J30" s="175">
        <f>ROUND(H30*(I30+1),2)</f>
        <v>0</v>
      </c>
      <c r="K30" s="175">
        <f>ROUND(G30*J30,2)</f>
        <v>0</v>
      </c>
      <c r="M30" s="122"/>
    </row>
    <row r="31" spans="1:13" s="121" customFormat="1" ht="63.75" thickBot="1">
      <c r="A31" s="142"/>
      <c r="B31" s="226" t="s">
        <v>34</v>
      </c>
      <c r="C31" s="172" t="s">
        <v>238</v>
      </c>
      <c r="D31" s="227"/>
      <c r="E31" s="228"/>
      <c r="F31" s="173" t="s">
        <v>32</v>
      </c>
      <c r="G31" s="229">
        <v>704.82</v>
      </c>
      <c r="H31" s="191"/>
      <c r="I31" s="96">
        <f>$K$6</f>
        <v>0.24179999999999999</v>
      </c>
      <c r="J31" s="175">
        <f t="shared" ref="J31:J33" si="2">ROUND(H31*(I31+1),2)</f>
        <v>0</v>
      </c>
      <c r="K31" s="175">
        <f t="shared" ref="K31:K33" si="3">ROUND(G31*J31,2)</f>
        <v>0</v>
      </c>
      <c r="M31" s="122"/>
    </row>
    <row r="32" spans="1:13" s="121" customFormat="1" ht="79.5" thickBot="1">
      <c r="A32" s="142"/>
      <c r="B32" s="226" t="s">
        <v>35</v>
      </c>
      <c r="C32" s="172" t="s">
        <v>231</v>
      </c>
      <c r="D32" s="227"/>
      <c r="E32" s="228"/>
      <c r="F32" s="173" t="s">
        <v>32</v>
      </c>
      <c r="G32" s="229">
        <v>377.29</v>
      </c>
      <c r="H32" s="191"/>
      <c r="I32" s="96">
        <f>$K$6</f>
        <v>0.24179999999999999</v>
      </c>
      <c r="J32" s="175">
        <f t="shared" si="2"/>
        <v>0</v>
      </c>
      <c r="K32" s="175">
        <f t="shared" si="3"/>
        <v>0</v>
      </c>
      <c r="M32" s="122"/>
    </row>
    <row r="33" spans="1:13" s="121" customFormat="1" ht="48" thickBot="1">
      <c r="A33" s="142"/>
      <c r="B33" s="226" t="s">
        <v>36</v>
      </c>
      <c r="C33" s="172" t="s">
        <v>232</v>
      </c>
      <c r="D33" s="227"/>
      <c r="E33" s="228"/>
      <c r="F33" s="173" t="s">
        <v>37</v>
      </c>
      <c r="G33" s="229">
        <v>3772.86</v>
      </c>
      <c r="H33" s="191"/>
      <c r="I33" s="96">
        <f>$K$6</f>
        <v>0.24179999999999999</v>
      </c>
      <c r="J33" s="175">
        <f t="shared" si="2"/>
        <v>0</v>
      </c>
      <c r="K33" s="175">
        <f t="shared" si="3"/>
        <v>0</v>
      </c>
      <c r="M33" s="122"/>
    </row>
    <row r="34" spans="1:13" s="4" customFormat="1">
      <c r="A34" s="164"/>
      <c r="B34" s="242"/>
      <c r="C34" s="243"/>
      <c r="D34" s="238"/>
      <c r="E34" s="239"/>
      <c r="F34" s="240"/>
      <c r="G34" s="241"/>
      <c r="H34" s="232"/>
      <c r="I34" s="9"/>
      <c r="J34" s="232"/>
      <c r="K34" s="225"/>
      <c r="L34" s="5"/>
      <c r="M34" s="122"/>
    </row>
    <row r="35" spans="1:13" s="4" customFormat="1">
      <c r="A35" s="164"/>
      <c r="B35" s="242"/>
      <c r="C35" s="158" t="s">
        <v>27</v>
      </c>
      <c r="D35" s="244"/>
      <c r="E35" s="245"/>
      <c r="F35" s="246"/>
      <c r="G35" s="247"/>
      <c r="H35" s="248"/>
      <c r="I35" s="9"/>
      <c r="J35" s="232"/>
      <c r="K35" s="180">
        <f>SUM(K30:K34)</f>
        <v>0</v>
      </c>
      <c r="L35" s="5"/>
      <c r="M35" s="122"/>
    </row>
    <row r="36" spans="1:13" s="4" customFormat="1">
      <c r="A36" s="164"/>
      <c r="B36" s="242"/>
      <c r="C36" s="249"/>
      <c r="D36" s="244"/>
      <c r="E36" s="245"/>
      <c r="F36" s="246"/>
      <c r="G36" s="247"/>
      <c r="H36" s="248"/>
      <c r="I36" s="9"/>
      <c r="J36" s="232"/>
      <c r="K36" s="250"/>
      <c r="L36" s="5"/>
      <c r="M36" s="122"/>
    </row>
    <row r="37" spans="1:13" s="4" customFormat="1" ht="16.5" thickBot="1">
      <c r="A37" s="164"/>
      <c r="B37" s="165">
        <v>3</v>
      </c>
      <c r="C37" s="166" t="s">
        <v>38</v>
      </c>
      <c r="D37" s="238"/>
      <c r="E37" s="239"/>
      <c r="F37" s="240"/>
      <c r="G37" s="241"/>
      <c r="H37" s="232"/>
      <c r="I37" s="9"/>
      <c r="J37" s="232"/>
      <c r="K37" s="225"/>
      <c r="L37" s="5"/>
      <c r="M37" s="122"/>
    </row>
    <row r="38" spans="1:13" s="121" customFormat="1" ht="32.25" thickBot="1">
      <c r="A38" s="142"/>
      <c r="B38" s="226" t="s">
        <v>39</v>
      </c>
      <c r="C38" s="172" t="s">
        <v>239</v>
      </c>
      <c r="D38" s="227" t="s">
        <v>271</v>
      </c>
      <c r="E38" s="228" t="s">
        <v>26</v>
      </c>
      <c r="F38" s="173" t="s">
        <v>40</v>
      </c>
      <c r="G38" s="174">
        <v>691</v>
      </c>
      <c r="H38" s="401">
        <f>ROUND('C-1.3_01'!$G$27,2)</f>
        <v>0</v>
      </c>
      <c r="I38" s="96">
        <f>$K$6</f>
        <v>0.24179999999999999</v>
      </c>
      <c r="J38" s="175">
        <f>ROUND(H38*(I38+1),2)</f>
        <v>0</v>
      </c>
      <c r="K38" s="175">
        <f>ROUND(G38*J38,2)</f>
        <v>0</v>
      </c>
      <c r="M38" s="122"/>
    </row>
    <row r="39" spans="1:13" s="4" customFormat="1">
      <c r="A39" s="164"/>
      <c r="B39" s="242"/>
      <c r="C39" s="243"/>
      <c r="D39" s="238"/>
      <c r="E39" s="239"/>
      <c r="F39" s="240"/>
      <c r="G39" s="241"/>
      <c r="H39" s="232"/>
      <c r="I39" s="9"/>
      <c r="J39" s="232"/>
      <c r="K39" s="225"/>
      <c r="L39" s="5"/>
      <c r="M39" s="122"/>
    </row>
    <row r="40" spans="1:13" s="4" customFormat="1">
      <c r="A40" s="164"/>
      <c r="B40" s="242"/>
      <c r="C40" s="158" t="s">
        <v>41</v>
      </c>
      <c r="D40" s="244"/>
      <c r="E40" s="245"/>
      <c r="F40" s="246"/>
      <c r="G40" s="247"/>
      <c r="H40" s="248"/>
      <c r="I40" s="9"/>
      <c r="J40" s="232"/>
      <c r="K40" s="180">
        <f>SUM(K38:K39)</f>
        <v>0</v>
      </c>
      <c r="L40" s="5"/>
      <c r="M40" s="122"/>
    </row>
    <row r="41" spans="1:13" s="4" customFormat="1">
      <c r="A41" s="164"/>
      <c r="B41" s="242"/>
      <c r="C41" s="249"/>
      <c r="D41" s="244"/>
      <c r="E41" s="245"/>
      <c r="F41" s="246"/>
      <c r="G41" s="247"/>
      <c r="H41" s="248"/>
      <c r="I41" s="9"/>
      <c r="J41" s="232"/>
      <c r="K41" s="250"/>
      <c r="L41" s="5"/>
      <c r="M41" s="122"/>
    </row>
    <row r="42" spans="1:13" s="4" customFormat="1" ht="16.5" thickBot="1">
      <c r="A42" s="164"/>
      <c r="B42" s="165">
        <v>4</v>
      </c>
      <c r="C42" s="166" t="s">
        <v>42</v>
      </c>
      <c r="D42" s="238"/>
      <c r="E42" s="239"/>
      <c r="F42" s="240"/>
      <c r="G42" s="241"/>
      <c r="H42" s="232"/>
      <c r="I42" s="9"/>
      <c r="J42" s="232"/>
      <c r="K42" s="225"/>
      <c r="L42" s="5"/>
      <c r="M42" s="122"/>
    </row>
    <row r="43" spans="1:13" s="121" customFormat="1" ht="63.75" thickBot="1">
      <c r="A43" s="142"/>
      <c r="B43" s="226" t="s">
        <v>43</v>
      </c>
      <c r="C43" s="172" t="s">
        <v>233</v>
      </c>
      <c r="D43" s="227"/>
      <c r="E43" s="228"/>
      <c r="F43" s="173" t="s">
        <v>16</v>
      </c>
      <c r="G43" s="229">
        <v>114.32</v>
      </c>
      <c r="H43" s="191"/>
      <c r="I43" s="96">
        <f>$K$6</f>
        <v>0.24179999999999999</v>
      </c>
      <c r="J43" s="175">
        <f>ROUND(H43*(I43+1),2)</f>
        <v>0</v>
      </c>
      <c r="K43" s="175">
        <f>ROUND(G43*J43,2)</f>
        <v>0</v>
      </c>
      <c r="M43" s="122"/>
    </row>
    <row r="44" spans="1:13" s="121" customFormat="1" ht="48" thickBot="1">
      <c r="A44" s="142"/>
      <c r="B44" s="226" t="s">
        <v>44</v>
      </c>
      <c r="C44" s="172" t="s">
        <v>45</v>
      </c>
      <c r="D44" s="227"/>
      <c r="E44" s="228"/>
      <c r="F44" s="173" t="s">
        <v>30</v>
      </c>
      <c r="G44" s="229">
        <v>5.9</v>
      </c>
      <c r="H44" s="191"/>
      <c r="I44" s="96">
        <f>$K$6</f>
        <v>0.24179999999999999</v>
      </c>
      <c r="J44" s="175">
        <f>ROUND(H44*(I44+1),2)</f>
        <v>0</v>
      </c>
      <c r="K44" s="175">
        <f>ROUND(G44*J44,2)</f>
        <v>0</v>
      </c>
      <c r="M44" s="122"/>
    </row>
    <row r="45" spans="1:13" s="4" customFormat="1">
      <c r="A45" s="164"/>
      <c r="B45" s="242"/>
      <c r="C45" s="172"/>
      <c r="D45" s="252"/>
      <c r="E45" s="253"/>
      <c r="F45" s="167"/>
      <c r="G45" s="168"/>
      <c r="H45" s="175"/>
      <c r="I45" s="9"/>
      <c r="J45" s="232"/>
      <c r="K45" s="225"/>
      <c r="L45" s="5"/>
      <c r="M45" s="122"/>
    </row>
    <row r="46" spans="1:13" s="4" customFormat="1">
      <c r="A46" s="164"/>
      <c r="B46" s="242"/>
      <c r="C46" s="158" t="s">
        <v>46</v>
      </c>
      <c r="D46" s="254"/>
      <c r="E46" s="255"/>
      <c r="F46" s="177"/>
      <c r="G46" s="178"/>
      <c r="H46" s="256"/>
      <c r="I46" s="9"/>
      <c r="J46" s="232"/>
      <c r="K46" s="180">
        <f>SUM(K43:K45)</f>
        <v>0</v>
      </c>
      <c r="L46" s="5"/>
      <c r="M46" s="122"/>
    </row>
    <row r="47" spans="1:13" s="4" customFormat="1">
      <c r="A47" s="164"/>
      <c r="B47" s="242"/>
      <c r="C47" s="158"/>
      <c r="D47" s="254"/>
      <c r="E47" s="255"/>
      <c r="F47" s="177"/>
      <c r="G47" s="178"/>
      <c r="H47" s="256"/>
      <c r="I47" s="9"/>
      <c r="J47" s="232"/>
      <c r="K47" s="180"/>
      <c r="L47" s="5"/>
      <c r="M47" s="122"/>
    </row>
    <row r="48" spans="1:13" s="192" customFormat="1" ht="16.5" thickBot="1">
      <c r="A48" s="257"/>
      <c r="B48" s="165">
        <v>5</v>
      </c>
      <c r="C48" s="166" t="s">
        <v>47</v>
      </c>
      <c r="D48" s="252"/>
      <c r="E48" s="253"/>
      <c r="F48" s="167"/>
      <c r="G48" s="168"/>
      <c r="H48" s="175"/>
      <c r="I48" s="9"/>
      <c r="J48" s="232"/>
      <c r="K48" s="225"/>
      <c r="L48" s="5"/>
      <c r="M48" s="108"/>
    </row>
    <row r="49" spans="1:13" s="121" customFormat="1" ht="32.25" thickBot="1">
      <c r="A49" s="142"/>
      <c r="B49" s="226" t="s">
        <v>48</v>
      </c>
      <c r="C49" s="172" t="s">
        <v>49</v>
      </c>
      <c r="D49" s="227" t="s">
        <v>272</v>
      </c>
      <c r="E49" s="228" t="s">
        <v>26</v>
      </c>
      <c r="F49" s="173" t="s">
        <v>50</v>
      </c>
      <c r="G49" s="174">
        <v>30</v>
      </c>
      <c r="H49" s="401">
        <f>ROUND('C-1.3_02'!$G$16,2)</f>
        <v>0</v>
      </c>
      <c r="I49" s="96">
        <f>$K$6</f>
        <v>0.24179999999999999</v>
      </c>
      <c r="J49" s="175">
        <f>ROUND(H49*(I49+1),2)</f>
        <v>0</v>
      </c>
      <c r="K49" s="175">
        <f>ROUND(G49*J49,2)</f>
        <v>0</v>
      </c>
      <c r="M49" s="122"/>
    </row>
    <row r="50" spans="1:13" s="4" customFormat="1">
      <c r="A50" s="164"/>
      <c r="B50" s="242"/>
      <c r="C50" s="243"/>
      <c r="D50" s="238"/>
      <c r="E50" s="239"/>
      <c r="F50" s="240"/>
      <c r="G50" s="241"/>
      <c r="H50" s="232"/>
      <c r="I50" s="9"/>
      <c r="J50" s="232"/>
      <c r="K50" s="225"/>
      <c r="L50" s="5"/>
      <c r="M50" s="122"/>
    </row>
    <row r="51" spans="1:13" s="4" customFormat="1">
      <c r="A51" s="164"/>
      <c r="B51" s="242"/>
      <c r="C51" s="158" t="s">
        <v>51</v>
      </c>
      <c r="D51" s="244"/>
      <c r="E51" s="245"/>
      <c r="F51" s="246"/>
      <c r="G51" s="247"/>
      <c r="H51" s="248"/>
      <c r="I51" s="9"/>
      <c r="J51" s="232"/>
      <c r="K51" s="180">
        <f>SUM(K49:K50)</f>
        <v>0</v>
      </c>
      <c r="L51" s="5"/>
      <c r="M51" s="122"/>
    </row>
    <row r="52" spans="1:13" s="4" customFormat="1">
      <c r="A52" s="164"/>
      <c r="B52" s="242"/>
      <c r="C52" s="249"/>
      <c r="D52" s="244"/>
      <c r="E52" s="245"/>
      <c r="F52" s="246"/>
      <c r="G52" s="247"/>
      <c r="H52" s="248"/>
      <c r="I52" s="9"/>
      <c r="J52" s="232"/>
      <c r="K52" s="250"/>
      <c r="L52" s="5"/>
      <c r="M52" s="122"/>
    </row>
    <row r="53" spans="1:13" s="4" customFormat="1" ht="78.75">
      <c r="A53" s="164"/>
      <c r="B53" s="258"/>
      <c r="C53" s="181" t="s">
        <v>305</v>
      </c>
      <c r="D53" s="259"/>
      <c r="E53" s="245"/>
      <c r="F53" s="246"/>
      <c r="G53" s="247"/>
      <c r="H53" s="260"/>
      <c r="I53" s="261"/>
      <c r="J53" s="232"/>
      <c r="K53" s="250"/>
      <c r="L53" s="122"/>
    </row>
    <row r="54" spans="1:13">
      <c r="B54" s="230"/>
      <c r="C54" s="183" t="s">
        <v>8</v>
      </c>
      <c r="D54" s="262"/>
      <c r="E54" s="220"/>
      <c r="F54" s="263"/>
      <c r="G54" s="222"/>
      <c r="H54" s="264"/>
      <c r="I54" s="222"/>
      <c r="J54" s="264"/>
      <c r="K54" s="186">
        <f>SUM(K22:K53)/2</f>
        <v>0</v>
      </c>
      <c r="L54" s="6"/>
    </row>
    <row r="55" spans="1:13">
      <c r="B55" s="213"/>
      <c r="C55" s="265"/>
      <c r="D55" s="266"/>
      <c r="E55" s="216"/>
      <c r="F55" s="188"/>
      <c r="G55" s="189"/>
      <c r="H55" s="111"/>
      <c r="I55" s="190"/>
      <c r="J55" s="111"/>
      <c r="K55" s="218"/>
    </row>
    <row r="56" spans="1:13">
      <c r="B56" s="139"/>
      <c r="H56" s="143"/>
      <c r="I56" s="143"/>
      <c r="J56" s="143"/>
    </row>
  </sheetData>
  <sheetProtection algorithmName="SHA-512" hashValue="nZSWNkpLP3yM41iWbWMCr9Ms8Xik1++KMUhQcfzQWzzGCTA80ciO4iczLH7kiaZ8Lpp/daVzFG8AiczQOruPuA==" saltValue="TQ5TAQqYMPauj8bDu2V2hA==" spinCount="100000" sheet="1" objects="1" scenarios="1" formatColumns="0" formatRows="0"/>
  <mergeCells count="10">
    <mergeCell ref="C7:G7"/>
    <mergeCell ref="H7:J7"/>
    <mergeCell ref="B4:B7"/>
    <mergeCell ref="B2:B3"/>
    <mergeCell ref="C6:G6"/>
    <mergeCell ref="H6:J6"/>
    <mergeCell ref="C2:K2"/>
    <mergeCell ref="C3:K3"/>
    <mergeCell ref="C4:K4"/>
    <mergeCell ref="C5:K5"/>
  </mergeCells>
  <printOptions horizontalCentered="1"/>
  <pageMargins left="0.78740157480314965" right="0.59055118110236227" top="0.98425196850393704" bottom="0.78740157480314965" header="0.39370078740157483" footer="0.39370078740157483"/>
  <pageSetup paperSize="9" scale="65" fitToHeight="0" orientation="portrait" r:id="rId1"/>
  <headerFooter scaleWithDoc="0">
    <oddHeader>&amp;L&amp;"Book Antiqua,Negrito"&amp;10Rev-2&amp;C&amp;"Book Antiqua,Negrito"&amp;10Primeira Etapa&amp;R&amp;G</oddHeader>
    <oddFooter>&amp;L&amp;"Arial,Negrito"&amp;10CTR 464&amp;C&amp;"Arial,Negrito"&amp;10 4.&amp;P&amp;R&amp;"Arial,Itálico"&amp;10Origem: 408-Orçamento_Rel 2</oddFooter>
  </headerFooter>
  <rowBreaks count="1" manualBreakCount="1">
    <brk id="21" max="16383" man="1"/>
  </rowBreaks>
  <legacy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Plan21">
    <tabColor rgb="FFFFFF00"/>
  </sheetPr>
  <dimension ref="A3:AMI27"/>
  <sheetViews>
    <sheetView showZeros="0" zoomScaleNormal="100" workbookViewId="0"/>
  </sheetViews>
  <sheetFormatPr defaultColWidth="9.140625" defaultRowHeight="15"/>
  <cols>
    <col min="1" max="1" width="36.85546875" style="79" customWidth="1"/>
    <col min="2" max="2" width="5" style="47" customWidth="1"/>
    <col min="3" max="3" width="27.85546875" style="47" customWidth="1"/>
    <col min="4" max="4" width="5.7109375" style="48" customWidth="1"/>
    <col min="5" max="5" width="7.85546875" style="49" customWidth="1"/>
    <col min="6" max="6" width="15.7109375" style="48" customWidth="1"/>
    <col min="7" max="7" width="15.7109375" style="47" customWidth="1"/>
    <col min="8" max="8" width="10.5703125" style="270" customWidth="1"/>
    <col min="9" max="9" width="9.140625" style="271"/>
    <col min="10" max="11" width="11.140625" style="271" customWidth="1"/>
    <col min="12" max="248" width="9.140625" style="271"/>
    <col min="249" max="249" width="36.85546875" style="271" customWidth="1"/>
    <col min="250" max="250" width="5.85546875" style="271" customWidth="1"/>
    <col min="251" max="251" width="33.140625" style="271" customWidth="1"/>
    <col min="252" max="252" width="8" style="271" customWidth="1"/>
    <col min="253" max="253" width="5.7109375" style="271" customWidth="1"/>
    <col min="254" max="254" width="6.85546875" style="271" customWidth="1"/>
    <col min="255" max="255" width="10.140625" style="271" customWidth="1"/>
    <col min="256" max="256" width="10.42578125" style="271" customWidth="1"/>
    <col min="257" max="257" width="10.5703125" style="271" customWidth="1"/>
    <col min="258" max="259" width="9.140625" style="271"/>
    <col min="260" max="260" width="9" style="271" customWidth="1"/>
    <col min="261" max="504" width="9.140625" style="271"/>
    <col min="505" max="505" width="36.85546875" style="271" customWidth="1"/>
    <col min="506" max="506" width="5.85546875" style="271" customWidth="1"/>
    <col min="507" max="507" width="33.140625" style="271" customWidth="1"/>
    <col min="508" max="508" width="8" style="271" customWidth="1"/>
    <col min="509" max="509" width="5.7109375" style="271" customWidth="1"/>
    <col min="510" max="510" width="6.85546875" style="271" customWidth="1"/>
    <col min="511" max="511" width="10.140625" style="271" customWidth="1"/>
    <col min="512" max="512" width="10.42578125" style="271" customWidth="1"/>
    <col min="513" max="513" width="10.5703125" style="271" customWidth="1"/>
    <col min="514" max="515" width="9.140625" style="271"/>
    <col min="516" max="516" width="9" style="271" customWidth="1"/>
    <col min="517" max="760" width="9.140625" style="271"/>
    <col min="761" max="761" width="36.85546875" style="271" customWidth="1"/>
    <col min="762" max="762" width="5.85546875" style="271" customWidth="1"/>
    <col min="763" max="763" width="33.140625" style="271" customWidth="1"/>
    <col min="764" max="764" width="8" style="271" customWidth="1"/>
    <col min="765" max="765" width="5.7109375" style="271" customWidth="1"/>
    <col min="766" max="766" width="6.85546875" style="271" customWidth="1"/>
    <col min="767" max="767" width="10.140625" style="271" customWidth="1"/>
    <col min="768" max="768" width="10.42578125" style="271" customWidth="1"/>
    <col min="769" max="769" width="10.5703125" style="271" customWidth="1"/>
    <col min="770" max="771" width="9.140625" style="271"/>
    <col min="772" max="772" width="9" style="271" customWidth="1"/>
    <col min="773" max="1016" width="9.140625" style="271"/>
    <col min="1017" max="1017" width="36.85546875" style="271" customWidth="1"/>
    <col min="1018" max="1018" width="5.85546875" style="271" customWidth="1"/>
    <col min="1019" max="1019" width="33.140625" style="271" customWidth="1"/>
    <col min="1020" max="1020" width="8" style="271" customWidth="1"/>
    <col min="1021" max="1021" width="5.7109375" style="271" customWidth="1"/>
    <col min="1022" max="1022" width="6.85546875" style="271" customWidth="1"/>
    <col min="1023" max="1023" width="10.140625" style="271" customWidth="1"/>
    <col min="1024" max="16384" width="9.140625" style="127"/>
  </cols>
  <sheetData>
    <row r="3" spans="1:12" s="267" customFormat="1" ht="16.5" customHeight="1">
      <c r="A3" s="47"/>
      <c r="B3" s="472" t="s">
        <v>176</v>
      </c>
      <c r="C3" s="472"/>
      <c r="D3" s="472"/>
      <c r="E3" s="472"/>
      <c r="F3" s="472"/>
      <c r="G3" s="472"/>
    </row>
    <row r="4" spans="1:12" s="267" customFormat="1" ht="16.5" customHeight="1">
      <c r="A4" s="47"/>
      <c r="B4" s="56"/>
      <c r="C4" s="59" t="s">
        <v>26</v>
      </c>
      <c r="D4" s="58"/>
      <c r="E4" s="57"/>
      <c r="F4" s="59"/>
      <c r="G4" s="60"/>
    </row>
    <row r="5" spans="1:12" s="267" customFormat="1" ht="16.5" customHeight="1">
      <c r="A5" s="47"/>
      <c r="B5" s="56"/>
      <c r="C5" s="59" t="s">
        <v>271</v>
      </c>
      <c r="D5" s="58"/>
      <c r="E5" s="57"/>
      <c r="F5" s="59"/>
      <c r="G5" s="60"/>
    </row>
    <row r="6" spans="1:12" s="267" customFormat="1" ht="31.5" customHeight="1">
      <c r="A6" s="47"/>
      <c r="B6" s="63"/>
      <c r="C6" s="473" t="s">
        <v>239</v>
      </c>
      <c r="D6" s="473"/>
      <c r="E6" s="473"/>
      <c r="F6" s="473"/>
      <c r="G6" s="473"/>
    </row>
    <row r="7" spans="1:12" s="267" customFormat="1" ht="12.75" customHeight="1">
      <c r="A7" s="47"/>
      <c r="B7" s="64"/>
      <c r="C7" s="64"/>
      <c r="D7" s="65"/>
      <c r="E7" s="65"/>
      <c r="F7" s="64"/>
      <c r="G7" s="64"/>
      <c r="H7" s="268"/>
    </row>
    <row r="8" spans="1:12" s="267" customFormat="1" ht="12.75" customHeight="1">
      <c r="A8" s="47"/>
      <c r="B8" s="94" t="s">
        <v>177</v>
      </c>
      <c r="C8" s="94" t="s">
        <v>40</v>
      </c>
      <c r="D8" s="65"/>
      <c r="E8" s="65"/>
      <c r="F8" s="64"/>
      <c r="G8" s="64"/>
      <c r="H8" s="268"/>
    </row>
    <row r="9" spans="1:12" s="267" customFormat="1" ht="12.75" customHeight="1">
      <c r="A9" s="47"/>
      <c r="B9" s="66"/>
      <c r="C9" s="66"/>
      <c r="D9" s="67"/>
      <c r="E9" s="67"/>
      <c r="F9" s="66"/>
      <c r="G9" s="66"/>
      <c r="H9" s="268"/>
    </row>
    <row r="10" spans="1:12" s="267" customFormat="1" ht="25.5" customHeight="1" thickBot="1">
      <c r="A10" s="47"/>
      <c r="B10" s="68" t="s">
        <v>6</v>
      </c>
      <c r="C10" s="68" t="s">
        <v>7</v>
      </c>
      <c r="D10" s="68" t="s">
        <v>12</v>
      </c>
      <c r="E10" s="68" t="s">
        <v>13</v>
      </c>
      <c r="F10" s="126" t="s">
        <v>178</v>
      </c>
      <c r="G10" s="69" t="s">
        <v>179</v>
      </c>
      <c r="H10" s="268"/>
    </row>
    <row r="11" spans="1:12" s="267" customFormat="1" ht="12.75" customHeight="1" thickBot="1">
      <c r="A11" s="47"/>
      <c r="B11" s="93">
        <v>1</v>
      </c>
      <c r="C11" s="103" t="s">
        <v>252</v>
      </c>
      <c r="D11" s="104" t="s">
        <v>32</v>
      </c>
      <c r="E11" s="113">
        <v>0.04</v>
      </c>
      <c r="F11" s="272"/>
      <c r="G11" s="114">
        <f t="shared" ref="G11:G23" si="0">ROUND(E11*F11,2)</f>
        <v>0</v>
      </c>
    </row>
    <row r="12" spans="1:12" s="267" customFormat="1" ht="12.75" customHeight="1" thickBot="1">
      <c r="A12" s="47"/>
      <c r="B12" s="93">
        <f>B11+1</f>
        <v>2</v>
      </c>
      <c r="C12" s="103" t="s">
        <v>101</v>
      </c>
      <c r="D12" s="104" t="s">
        <v>32</v>
      </c>
      <c r="E12" s="113">
        <v>0.04</v>
      </c>
      <c r="F12" s="272"/>
      <c r="G12" s="114">
        <f t="shared" si="0"/>
        <v>0</v>
      </c>
      <c r="L12" s="269"/>
    </row>
    <row r="13" spans="1:12" s="267" customFormat="1" ht="12.75" customHeight="1" thickBot="1">
      <c r="A13" s="47"/>
      <c r="B13" s="93">
        <f t="shared" ref="B13:B25" si="1">B12+1</f>
        <v>3</v>
      </c>
      <c r="C13" s="103" t="s">
        <v>253</v>
      </c>
      <c r="D13" s="104" t="s">
        <v>16</v>
      </c>
      <c r="E13" s="113">
        <v>1.3</v>
      </c>
      <c r="F13" s="272"/>
      <c r="G13" s="114">
        <f t="shared" si="0"/>
        <v>0</v>
      </c>
    </row>
    <row r="14" spans="1:12" s="267" customFormat="1" ht="12.75" customHeight="1" thickBot="1">
      <c r="A14" s="47"/>
      <c r="B14" s="93">
        <f t="shared" si="1"/>
        <v>4</v>
      </c>
      <c r="C14" s="103" t="s">
        <v>104</v>
      </c>
      <c r="D14" s="104" t="s">
        <v>105</v>
      </c>
      <c r="E14" s="113">
        <v>14.452999999999999</v>
      </c>
      <c r="F14" s="272"/>
      <c r="G14" s="114">
        <f t="shared" si="0"/>
        <v>0</v>
      </c>
      <c r="L14" s="269"/>
    </row>
    <row r="15" spans="1:12" s="267" customFormat="1" ht="12.75" customHeight="1" thickBot="1">
      <c r="A15" s="47"/>
      <c r="B15" s="93">
        <f t="shared" si="1"/>
        <v>5</v>
      </c>
      <c r="C15" s="103" t="s">
        <v>172</v>
      </c>
      <c r="D15" s="104" t="s">
        <v>105</v>
      </c>
      <c r="E15" s="113">
        <v>7.66</v>
      </c>
      <c r="F15" s="272"/>
      <c r="G15" s="114">
        <f t="shared" si="0"/>
        <v>0</v>
      </c>
      <c r="L15" s="269"/>
    </row>
    <row r="16" spans="1:12" s="267" customFormat="1" ht="39" thickBot="1">
      <c r="A16" s="47"/>
      <c r="B16" s="93">
        <f t="shared" si="1"/>
        <v>6</v>
      </c>
      <c r="C16" s="103" t="s">
        <v>254</v>
      </c>
      <c r="D16" s="104" t="s">
        <v>32</v>
      </c>
      <c r="E16" s="113">
        <v>0.16</v>
      </c>
      <c r="F16" s="272"/>
      <c r="G16" s="114">
        <f t="shared" si="0"/>
        <v>0</v>
      </c>
      <c r="L16" s="269"/>
    </row>
    <row r="17" spans="1:12" s="267" customFormat="1" ht="26.25" thickBot="1">
      <c r="A17" s="47"/>
      <c r="B17" s="93">
        <f t="shared" si="1"/>
        <v>7</v>
      </c>
      <c r="C17" s="103" t="s">
        <v>173</v>
      </c>
      <c r="D17" s="104" t="s">
        <v>40</v>
      </c>
      <c r="E17" s="113">
        <v>12</v>
      </c>
      <c r="F17" s="272"/>
      <c r="G17" s="114">
        <f t="shared" si="0"/>
        <v>0</v>
      </c>
    </row>
    <row r="18" spans="1:12" s="267" customFormat="1" ht="26.25" thickBot="1">
      <c r="A18" s="47"/>
      <c r="B18" s="93">
        <f t="shared" si="1"/>
        <v>8</v>
      </c>
      <c r="C18" s="103" t="s">
        <v>255</v>
      </c>
      <c r="D18" s="104" t="s">
        <v>109</v>
      </c>
      <c r="E18" s="113">
        <v>0.96</v>
      </c>
      <c r="F18" s="272"/>
      <c r="G18" s="114">
        <f t="shared" si="0"/>
        <v>0</v>
      </c>
      <c r="L18" s="269"/>
    </row>
    <row r="19" spans="1:12" s="267" customFormat="1" ht="51.75" thickBot="1">
      <c r="A19" s="47"/>
      <c r="B19" s="93">
        <f t="shared" si="1"/>
        <v>9</v>
      </c>
      <c r="C19" s="103" t="s">
        <v>256</v>
      </c>
      <c r="D19" s="104" t="s">
        <v>32</v>
      </c>
      <c r="E19" s="113">
        <v>0.02</v>
      </c>
      <c r="F19" s="272"/>
      <c r="G19" s="114">
        <f t="shared" si="0"/>
        <v>0</v>
      </c>
      <c r="L19" s="269"/>
    </row>
    <row r="20" spans="1:12" s="267" customFormat="1" ht="51.75" thickBot="1">
      <c r="A20" s="47"/>
      <c r="B20" s="93">
        <f t="shared" si="1"/>
        <v>10</v>
      </c>
      <c r="C20" s="103" t="s">
        <v>257</v>
      </c>
      <c r="D20" s="104" t="s">
        <v>32</v>
      </c>
      <c r="E20" s="113">
        <v>0.08</v>
      </c>
      <c r="F20" s="272"/>
      <c r="G20" s="114">
        <f t="shared" si="0"/>
        <v>0</v>
      </c>
    </row>
    <row r="21" spans="1:12" s="267" customFormat="1" ht="64.5" thickBot="1">
      <c r="A21" s="47"/>
      <c r="B21" s="93">
        <f t="shared" si="1"/>
        <v>11</v>
      </c>
      <c r="C21" s="103" t="s">
        <v>258</v>
      </c>
      <c r="D21" s="104" t="s">
        <v>32</v>
      </c>
      <c r="E21" s="113">
        <v>0.01</v>
      </c>
      <c r="F21" s="272"/>
      <c r="G21" s="114">
        <f t="shared" si="0"/>
        <v>0</v>
      </c>
      <c r="L21" s="269"/>
    </row>
    <row r="22" spans="1:12" s="267" customFormat="1" ht="26.25" thickBot="1">
      <c r="A22" s="47"/>
      <c r="B22" s="93">
        <f t="shared" si="1"/>
        <v>12</v>
      </c>
      <c r="C22" s="103" t="s">
        <v>110</v>
      </c>
      <c r="D22" s="104" t="s">
        <v>16</v>
      </c>
      <c r="E22" s="113">
        <v>0.78</v>
      </c>
      <c r="F22" s="272"/>
      <c r="G22" s="114">
        <f t="shared" si="0"/>
        <v>0</v>
      </c>
      <c r="L22" s="269"/>
    </row>
    <row r="23" spans="1:12" s="267" customFormat="1" ht="64.5" thickBot="1">
      <c r="A23" s="47"/>
      <c r="B23" s="93">
        <f t="shared" si="1"/>
        <v>13</v>
      </c>
      <c r="C23" s="106" t="s">
        <v>304</v>
      </c>
      <c r="D23" s="104" t="s">
        <v>16</v>
      </c>
      <c r="E23" s="113">
        <v>0.72</v>
      </c>
      <c r="F23" s="272"/>
      <c r="G23" s="114">
        <f t="shared" si="0"/>
        <v>0</v>
      </c>
    </row>
    <row r="24" spans="1:12" s="267" customFormat="1" ht="51.75" thickBot="1">
      <c r="A24" s="47"/>
      <c r="B24" s="93">
        <f t="shared" si="1"/>
        <v>14</v>
      </c>
      <c r="C24" s="106" t="s">
        <v>303</v>
      </c>
      <c r="D24" s="104" t="s">
        <v>16</v>
      </c>
      <c r="E24" s="113">
        <v>0.72</v>
      </c>
      <c r="F24" s="272"/>
      <c r="G24" s="114">
        <f t="shared" ref="G24" si="2">ROUND(E24*F24,2)</f>
        <v>0</v>
      </c>
    </row>
    <row r="25" spans="1:12" s="267" customFormat="1" ht="39" thickBot="1">
      <c r="A25" s="47"/>
      <c r="B25" s="93">
        <f t="shared" si="1"/>
        <v>15</v>
      </c>
      <c r="C25" s="106" t="s">
        <v>306</v>
      </c>
      <c r="D25" s="104" t="s">
        <v>16</v>
      </c>
      <c r="E25" s="113">
        <v>0.72</v>
      </c>
      <c r="F25" s="273"/>
      <c r="G25" s="114">
        <f t="shared" ref="G25" si="3">ROUND(E25*F25,2)</f>
        <v>0</v>
      </c>
    </row>
    <row r="26" spans="1:12" s="267" customFormat="1" ht="12.75" customHeight="1">
      <c r="A26" s="47"/>
      <c r="B26" s="70"/>
      <c r="C26" s="71"/>
      <c r="D26" s="72"/>
      <c r="E26" s="73"/>
      <c r="F26" s="74"/>
      <c r="G26" s="75"/>
      <c r="H26" s="268"/>
    </row>
    <row r="27" spans="1:12" s="267" customFormat="1" ht="12.75" customHeight="1">
      <c r="A27" s="47"/>
      <c r="B27" s="71"/>
      <c r="C27" s="47"/>
      <c r="D27" s="76"/>
      <c r="E27" s="72"/>
      <c r="F27" s="77" t="s">
        <v>180</v>
      </c>
      <c r="G27" s="78">
        <f>SUM(G11:G26)</f>
        <v>0</v>
      </c>
      <c r="H27" s="268"/>
    </row>
  </sheetData>
  <sheetProtection algorithmName="SHA-512" hashValue="eSvx1I3lTorgX062FuKRThm9zGjLkG4EAkFiCWj5M9u/SiVNsprkiO+fECx3wpfCKOwnIfwMicO4N2pbkP1IXQ==" saltValue="H5iIVvUBrE1Sg6X7E/+iLQ==" spinCount="100000" sheet="1" objects="1" scenarios="1" formatColumns="0" formatRows="0"/>
  <mergeCells count="2">
    <mergeCell ref="B3:G3"/>
    <mergeCell ref="C6:G6"/>
  </mergeCells>
  <printOptions horizontalCentered="1"/>
  <pageMargins left="0.78740157480314965" right="0.55118110236220474" top="0.98425196850393704" bottom="0.78740157480314965" header="0.39370078740157483" footer="0.39370078740157483"/>
  <pageSetup paperSize="9" fitToHeight="0" orientation="portrait" horizontalDpi="300" verticalDpi="300" r:id="rId1"/>
  <headerFooter scaleWithDoc="0">
    <oddHeader>&amp;L&amp;"Book Antiqua,Negrito"&amp;10Rev-2&amp;C&amp;"Book Antiqua,Negrito"&amp;10Primeira Etapa&amp;R&amp;G</oddHeader>
    <oddFooter>&amp;L&amp;"Arial,Negrito"&amp;10CTR 464&amp;C&amp;"Arial,Negrito"&amp;10C.&amp;P&amp;R&amp;"Arial,Itálico"&amp;10Origem: 408-Orçamento_Rel 2_Rel 5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Plan17">
    <tabColor rgb="FFFFFF00"/>
  </sheetPr>
  <dimension ref="A2:AMI23"/>
  <sheetViews>
    <sheetView showZeros="0" zoomScaleNormal="100" workbookViewId="0"/>
  </sheetViews>
  <sheetFormatPr defaultColWidth="9.140625" defaultRowHeight="15"/>
  <cols>
    <col min="1" max="1" width="36.85546875" style="274" customWidth="1"/>
    <col min="2" max="2" width="5" style="278" customWidth="1"/>
    <col min="3" max="3" width="27.85546875" style="278" customWidth="1"/>
    <col min="4" max="4" width="5.7109375" style="314" customWidth="1"/>
    <col min="5" max="5" width="7.85546875" style="315" customWidth="1"/>
    <col min="6" max="6" width="15.7109375" style="314" customWidth="1"/>
    <col min="7" max="7" width="15.7109375" style="278" customWidth="1"/>
    <col min="8" max="8" width="10.5703125" style="270" customWidth="1"/>
    <col min="9" max="9" width="9.140625" style="271"/>
    <col min="10" max="11" width="11.140625" style="271" customWidth="1"/>
    <col min="12" max="248" width="9.140625" style="271"/>
    <col min="249" max="249" width="36.85546875" style="271" customWidth="1"/>
    <col min="250" max="250" width="5.85546875" style="271" customWidth="1"/>
    <col min="251" max="251" width="33.140625" style="271" customWidth="1"/>
    <col min="252" max="252" width="8" style="271" customWidth="1"/>
    <col min="253" max="253" width="5.7109375" style="271" customWidth="1"/>
    <col min="254" max="254" width="6.85546875" style="271" customWidth="1"/>
    <col min="255" max="255" width="10.140625" style="271" customWidth="1"/>
    <col min="256" max="256" width="10.42578125" style="271" customWidth="1"/>
    <col min="257" max="257" width="10.5703125" style="271" customWidth="1"/>
    <col min="258" max="259" width="9.140625" style="271"/>
    <col min="260" max="260" width="9" style="271" customWidth="1"/>
    <col min="261" max="504" width="9.140625" style="271"/>
    <col min="505" max="505" width="36.85546875" style="271" customWidth="1"/>
    <col min="506" max="506" width="5.85546875" style="271" customWidth="1"/>
    <col min="507" max="507" width="33.140625" style="271" customWidth="1"/>
    <col min="508" max="508" width="8" style="271" customWidth="1"/>
    <col min="509" max="509" width="5.7109375" style="271" customWidth="1"/>
    <col min="510" max="510" width="6.85546875" style="271" customWidth="1"/>
    <col min="511" max="511" width="10.140625" style="271" customWidth="1"/>
    <col min="512" max="512" width="10.42578125" style="271" customWidth="1"/>
    <col min="513" max="513" width="10.5703125" style="271" customWidth="1"/>
    <col min="514" max="515" width="9.140625" style="271"/>
    <col min="516" max="516" width="9" style="271" customWidth="1"/>
    <col min="517" max="760" width="9.140625" style="271"/>
    <col min="761" max="761" width="36.85546875" style="271" customWidth="1"/>
    <col min="762" max="762" width="5.85546875" style="271" customWidth="1"/>
    <col min="763" max="763" width="33.140625" style="271" customWidth="1"/>
    <col min="764" max="764" width="8" style="271" customWidth="1"/>
    <col min="765" max="765" width="5.7109375" style="271" customWidth="1"/>
    <col min="766" max="766" width="6.85546875" style="271" customWidth="1"/>
    <col min="767" max="767" width="10.140625" style="271" customWidth="1"/>
    <col min="768" max="768" width="10.42578125" style="271" customWidth="1"/>
    <col min="769" max="769" width="10.5703125" style="271" customWidth="1"/>
    <col min="770" max="771" width="9.140625" style="271"/>
    <col min="772" max="772" width="9" style="271" customWidth="1"/>
    <col min="773" max="1016" width="9.140625" style="271"/>
    <col min="1017" max="1017" width="36.85546875" style="271" customWidth="1"/>
    <col min="1018" max="1018" width="5.85546875" style="271" customWidth="1"/>
    <col min="1019" max="1019" width="33.140625" style="271" customWidth="1"/>
    <col min="1020" max="1020" width="8" style="271" customWidth="1"/>
    <col min="1021" max="1021" width="5.7109375" style="271" customWidth="1"/>
    <col min="1022" max="1022" width="6.85546875" style="271" customWidth="1"/>
    <col min="1023" max="1023" width="10.140625" style="271" customWidth="1"/>
    <col min="1024" max="16384" width="9.140625" style="127"/>
  </cols>
  <sheetData>
    <row r="2" spans="1:12">
      <c r="B2" s="275"/>
      <c r="C2" s="275"/>
      <c r="D2" s="276"/>
      <c r="E2" s="277"/>
      <c r="F2" s="276"/>
      <c r="G2" s="275"/>
    </row>
    <row r="3" spans="1:12" s="267" customFormat="1" ht="16.5" customHeight="1">
      <c r="A3" s="278"/>
      <c r="B3" s="474" t="s">
        <v>176</v>
      </c>
      <c r="C3" s="474"/>
      <c r="D3" s="474"/>
      <c r="E3" s="474"/>
      <c r="F3" s="474"/>
      <c r="G3" s="474"/>
    </row>
    <row r="4" spans="1:12" s="267" customFormat="1" ht="16.5" customHeight="1">
      <c r="A4" s="278"/>
      <c r="B4" s="279"/>
      <c r="C4" s="280" t="s">
        <v>26</v>
      </c>
      <c r="D4" s="281"/>
      <c r="E4" s="282"/>
      <c r="F4" s="280"/>
      <c r="G4" s="283"/>
    </row>
    <row r="5" spans="1:12" s="267" customFormat="1" ht="16.5" customHeight="1">
      <c r="A5" s="278"/>
      <c r="B5" s="279"/>
      <c r="C5" s="280" t="s">
        <v>272</v>
      </c>
      <c r="D5" s="281"/>
      <c r="E5" s="282"/>
      <c r="F5" s="280"/>
      <c r="G5" s="283"/>
    </row>
    <row r="6" spans="1:12" s="267" customFormat="1" ht="31.5" customHeight="1">
      <c r="A6" s="278"/>
      <c r="B6" s="275"/>
      <c r="C6" s="475" t="s">
        <v>49</v>
      </c>
      <c r="D6" s="475"/>
      <c r="E6" s="475"/>
      <c r="F6" s="475"/>
      <c r="G6" s="475"/>
    </row>
    <row r="7" spans="1:12" s="267" customFormat="1" ht="12.75" customHeight="1">
      <c r="A7" s="278"/>
      <c r="B7" s="284"/>
      <c r="C7" s="284"/>
      <c r="D7" s="285"/>
      <c r="E7" s="285"/>
      <c r="F7" s="284"/>
      <c r="G7" s="284"/>
      <c r="H7" s="268"/>
    </row>
    <row r="8" spans="1:12" s="267" customFormat="1" ht="12.75" customHeight="1">
      <c r="A8" s="278"/>
      <c r="B8" s="286" t="s">
        <v>177</v>
      </c>
      <c r="C8" s="286" t="s">
        <v>50</v>
      </c>
      <c r="D8" s="285"/>
      <c r="E8" s="285"/>
      <c r="F8" s="284"/>
      <c r="G8" s="284"/>
      <c r="H8" s="268"/>
    </row>
    <row r="9" spans="1:12" s="267" customFormat="1" ht="12.75" customHeight="1">
      <c r="A9" s="278"/>
      <c r="B9" s="287"/>
      <c r="C9" s="287"/>
      <c r="D9" s="288"/>
      <c r="E9" s="288"/>
      <c r="F9" s="287"/>
      <c r="G9" s="287"/>
      <c r="H9" s="268"/>
    </row>
    <row r="10" spans="1:12" s="267" customFormat="1" ht="25.5" customHeight="1" thickBot="1">
      <c r="A10" s="278"/>
      <c r="B10" s="289" t="s">
        <v>6</v>
      </c>
      <c r="C10" s="289" t="s">
        <v>7</v>
      </c>
      <c r="D10" s="289" t="s">
        <v>12</v>
      </c>
      <c r="E10" s="289" t="s">
        <v>13</v>
      </c>
      <c r="F10" s="290" t="s">
        <v>178</v>
      </c>
      <c r="G10" s="291" t="s">
        <v>179</v>
      </c>
      <c r="H10" s="268"/>
    </row>
    <row r="11" spans="1:12" s="267" customFormat="1" ht="26.25" thickBot="1">
      <c r="A11" s="278"/>
      <c r="B11" s="292">
        <v>1</v>
      </c>
      <c r="C11" s="293" t="s">
        <v>181</v>
      </c>
      <c r="D11" s="294" t="s">
        <v>109</v>
      </c>
      <c r="E11" s="295">
        <f>ROUND(B19*D19,2)</f>
        <v>16</v>
      </c>
      <c r="F11" s="316"/>
      <c r="G11" s="296">
        <f>ROUND(E11*F11,2)</f>
        <v>0</v>
      </c>
    </row>
    <row r="12" spans="1:12" s="267" customFormat="1" ht="39" thickBot="1">
      <c r="A12" s="278"/>
      <c r="B12" s="292">
        <f>B11+1</f>
        <v>2</v>
      </c>
      <c r="C12" s="293" t="s">
        <v>182</v>
      </c>
      <c r="D12" s="294" t="s">
        <v>109</v>
      </c>
      <c r="E12" s="295">
        <f>ROUND(B20*D20,2)</f>
        <v>24</v>
      </c>
      <c r="F12" s="316"/>
      <c r="G12" s="296">
        <f t="shared" ref="G12:G14" si="0">ROUND(E12*F12,2)</f>
        <v>0</v>
      </c>
      <c r="L12" s="269"/>
    </row>
    <row r="13" spans="1:12" s="267" customFormat="1" ht="26.25" thickBot="1">
      <c r="A13" s="278"/>
      <c r="B13" s="292">
        <f t="shared" ref="B13:B14" si="1">B12+1</f>
        <v>3</v>
      </c>
      <c r="C13" s="293" t="s">
        <v>183</v>
      </c>
      <c r="D13" s="294" t="s">
        <v>109</v>
      </c>
      <c r="E13" s="295">
        <f>ROUND(B21*D21,2)</f>
        <v>1</v>
      </c>
      <c r="F13" s="316"/>
      <c r="G13" s="296">
        <f t="shared" si="0"/>
        <v>0</v>
      </c>
    </row>
    <row r="14" spans="1:12" s="267" customFormat="1" ht="12.75" customHeight="1" thickBot="1">
      <c r="A14" s="278"/>
      <c r="B14" s="292">
        <f t="shared" si="1"/>
        <v>4</v>
      </c>
      <c r="C14" s="293" t="s">
        <v>184</v>
      </c>
      <c r="D14" s="294" t="s">
        <v>40</v>
      </c>
      <c r="E14" s="295">
        <v>10</v>
      </c>
      <c r="F14" s="317"/>
      <c r="G14" s="296">
        <f t="shared" si="0"/>
        <v>0</v>
      </c>
      <c r="L14" s="269"/>
    </row>
    <row r="15" spans="1:12" s="267" customFormat="1" ht="12.75" customHeight="1">
      <c r="A15" s="278"/>
      <c r="B15" s="297"/>
      <c r="C15" s="298"/>
      <c r="D15" s="299"/>
      <c r="E15" s="300"/>
      <c r="F15" s="301"/>
      <c r="G15" s="302"/>
      <c r="H15" s="268"/>
    </row>
    <row r="16" spans="1:12" s="267" customFormat="1" ht="12.75" customHeight="1">
      <c r="A16" s="278"/>
      <c r="B16" s="298"/>
      <c r="C16" s="278"/>
      <c r="D16" s="303"/>
      <c r="E16" s="299"/>
      <c r="F16" s="304" t="s">
        <v>180</v>
      </c>
      <c r="G16" s="305">
        <f>SUM(G11:G15)</f>
        <v>0</v>
      </c>
      <c r="H16" s="268"/>
    </row>
    <row r="17" spans="1:8" s="267" customFormat="1" ht="12.75" customHeight="1">
      <c r="A17" s="278"/>
      <c r="B17" s="476" t="s">
        <v>185</v>
      </c>
      <c r="C17" s="476"/>
      <c r="D17" s="288"/>
      <c r="E17" s="288"/>
      <c r="F17" s="306"/>
      <c r="G17" s="307"/>
      <c r="H17" s="268"/>
    </row>
    <row r="18" spans="1:8" s="267" customFormat="1" ht="12.75" customHeight="1">
      <c r="A18" s="278"/>
      <c r="B18" s="308" t="s">
        <v>186</v>
      </c>
      <c r="C18" s="308" t="s">
        <v>187</v>
      </c>
      <c r="D18" s="308" t="s">
        <v>169</v>
      </c>
      <c r="E18" s="288"/>
      <c r="F18" s="306"/>
      <c r="G18" s="307"/>
      <c r="H18" s="268"/>
    </row>
    <row r="19" spans="1:8" s="267" customFormat="1" ht="12.75" customHeight="1">
      <c r="A19" s="278"/>
      <c r="B19" s="309">
        <v>2</v>
      </c>
      <c r="C19" s="309" t="s">
        <v>188</v>
      </c>
      <c r="D19" s="310">
        <v>8</v>
      </c>
      <c r="E19" s="288"/>
      <c r="F19" s="306"/>
      <c r="G19" s="307"/>
      <c r="H19" s="268"/>
    </row>
    <row r="20" spans="1:8" s="267" customFormat="1" ht="12.75" customHeight="1">
      <c r="A20" s="278"/>
      <c r="B20" s="309">
        <v>3</v>
      </c>
      <c r="C20" s="309" t="s">
        <v>189</v>
      </c>
      <c r="D20" s="310">
        <v>8</v>
      </c>
      <c r="E20" s="288"/>
      <c r="F20" s="306"/>
      <c r="G20" s="307"/>
      <c r="H20" s="268"/>
    </row>
    <row r="21" spans="1:8" s="267" customFormat="1" ht="12.75" customHeight="1">
      <c r="A21" s="278"/>
      <c r="B21" s="309">
        <v>1</v>
      </c>
      <c r="C21" s="309" t="s">
        <v>190</v>
      </c>
      <c r="D21" s="310">
        <v>1</v>
      </c>
      <c r="E21" s="311"/>
      <c r="F21" s="312"/>
      <c r="G21" s="313"/>
      <c r="H21" s="268"/>
    </row>
    <row r="22" spans="1:8" ht="12.75" customHeight="1"/>
    <row r="23" spans="1:8" ht="12.75" customHeight="1"/>
  </sheetData>
  <sheetProtection algorithmName="SHA-512" hashValue="ch3jLaVlWk33O1wpOCyo0h5MZIfHV+C4Ms6PtRjv5g8mK00xnCE4pWxFWrBhRG1iXqooAKack660HtRhOEgTbw==" saltValue="R7sW7xvosfmNJqQ90wXDgw==" spinCount="100000" sheet="1" objects="1" scenarios="1" formatColumns="0" formatRows="0"/>
  <mergeCells count="3">
    <mergeCell ref="B3:G3"/>
    <mergeCell ref="C6:G6"/>
    <mergeCell ref="B17:C17"/>
  </mergeCells>
  <printOptions horizontalCentered="1"/>
  <pageMargins left="0.78740157480314965" right="0.55118110236220474" top="0.98425196850393704" bottom="0.78740157480314965" header="0.39370078740157483" footer="0.39370078740157483"/>
  <pageSetup paperSize="9" fitToHeight="0" orientation="portrait" r:id="rId1"/>
  <headerFooter scaleWithDoc="0">
    <oddHeader>&amp;L&amp;"Book Antiqua,Negrito"&amp;10Rev-2&amp;C&amp;"Book Antiqua,Negrito"&amp;10Primeira Etapa&amp;R&amp;G</oddHeader>
    <oddFooter>&amp;L&amp;"Arial,Negrito"&amp;10CTR 464&amp;C&amp;"Arial,Negrito"&amp;10C.&amp;P&amp;R&amp;"Arial,Itálico"&amp;10Origem: 408-Orçamento_Rel 2_Rel 5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4">
    <tabColor rgb="FFFFFF00"/>
  </sheetPr>
  <dimension ref="A2:AMJ108"/>
  <sheetViews>
    <sheetView showGridLines="0" zoomScaleNormal="100" workbookViewId="0"/>
  </sheetViews>
  <sheetFormatPr defaultColWidth="9.140625" defaultRowHeight="15.75"/>
  <cols>
    <col min="1" max="1" width="3.7109375" style="134" customWidth="1"/>
    <col min="2" max="2" width="8.85546875" style="145" customWidth="1"/>
    <col min="3" max="3" width="35.85546875" style="140" customWidth="1"/>
    <col min="4" max="4" width="9.7109375" style="140" customWidth="1"/>
    <col min="5" max="5" width="11.140625" style="141" customWidth="1"/>
    <col min="6" max="6" width="8.7109375" style="142" customWidth="1"/>
    <col min="7" max="7" width="11.7109375" style="141" customWidth="1"/>
    <col min="8" max="8" width="15.7109375" style="142" customWidth="1"/>
    <col min="9" max="9" width="8.85546875" style="142" customWidth="1"/>
    <col min="10" max="11" width="20.7109375" style="142" customWidth="1"/>
    <col min="12" max="12" width="10.5703125" style="119" customWidth="1"/>
    <col min="13" max="13" width="18.28515625" style="121" customWidth="1"/>
    <col min="14" max="14" width="9.140625" style="119"/>
    <col min="15" max="15" width="11" style="119" customWidth="1"/>
    <col min="16" max="1024" width="9.140625" style="119"/>
    <col min="1025" max="16384" width="9.140625" style="127"/>
  </cols>
  <sheetData>
    <row r="2" spans="1:48" ht="18" customHeight="1">
      <c r="A2" s="132"/>
      <c r="B2" s="441" t="s">
        <v>0</v>
      </c>
      <c r="C2" s="442" t="s">
        <v>1</v>
      </c>
      <c r="D2" s="443"/>
      <c r="E2" s="443"/>
      <c r="F2" s="443"/>
      <c r="G2" s="443"/>
      <c r="H2" s="443"/>
      <c r="I2" s="443"/>
      <c r="J2" s="443"/>
      <c r="K2" s="444"/>
    </row>
    <row r="3" spans="1:48" ht="18" customHeight="1">
      <c r="A3" s="132"/>
      <c r="B3" s="441"/>
      <c r="C3" s="445" t="s">
        <v>269</v>
      </c>
      <c r="D3" s="446"/>
      <c r="E3" s="446"/>
      <c r="F3" s="446"/>
      <c r="G3" s="446"/>
      <c r="H3" s="446"/>
      <c r="I3" s="446"/>
      <c r="J3" s="446"/>
      <c r="K3" s="447"/>
      <c r="M3" s="128"/>
      <c r="N3" s="129"/>
      <c r="O3" s="129"/>
      <c r="P3" s="129"/>
      <c r="AK3" s="129"/>
      <c r="AL3" s="129"/>
      <c r="AM3" s="129"/>
      <c r="AN3" s="129"/>
      <c r="AO3" s="129"/>
      <c r="AP3" s="129"/>
      <c r="AQ3" s="129"/>
      <c r="AR3" s="129"/>
      <c r="AS3" s="129"/>
      <c r="AT3" s="129"/>
      <c r="AU3" s="129"/>
      <c r="AV3" s="130"/>
    </row>
    <row r="4" spans="1:48" ht="18" customHeight="1">
      <c r="A4" s="132"/>
      <c r="B4" s="439" t="s">
        <v>2</v>
      </c>
      <c r="C4" s="445" t="s">
        <v>270</v>
      </c>
      <c r="D4" s="446"/>
      <c r="E4" s="446"/>
      <c r="F4" s="446"/>
      <c r="G4" s="446"/>
      <c r="H4" s="446"/>
      <c r="I4" s="446"/>
      <c r="J4" s="446"/>
      <c r="K4" s="447"/>
    </row>
    <row r="5" spans="1:48" ht="30" customHeight="1">
      <c r="A5" s="132"/>
      <c r="B5" s="439"/>
      <c r="C5" s="448" t="s">
        <v>296</v>
      </c>
      <c r="D5" s="449"/>
      <c r="E5" s="449"/>
      <c r="F5" s="449"/>
      <c r="G5" s="449"/>
      <c r="H5" s="449"/>
      <c r="I5" s="449"/>
      <c r="J5" s="449"/>
      <c r="K5" s="450"/>
      <c r="M5" s="149"/>
    </row>
    <row r="6" spans="1:48" ht="18" customHeight="1">
      <c r="A6" s="132"/>
      <c r="B6" s="439"/>
      <c r="C6" s="468" t="s">
        <v>28</v>
      </c>
      <c r="D6" s="468"/>
      <c r="E6" s="468"/>
      <c r="F6" s="468"/>
      <c r="G6" s="468"/>
      <c r="H6" s="469" t="s">
        <v>4</v>
      </c>
      <c r="I6" s="469"/>
      <c r="J6" s="469"/>
      <c r="K6" s="403">
        <v>0.24179999999999999</v>
      </c>
    </row>
    <row r="7" spans="1:48" ht="18" customHeight="1">
      <c r="A7" s="132"/>
      <c r="B7" s="440"/>
      <c r="C7" s="470" t="s">
        <v>52</v>
      </c>
      <c r="D7" s="470"/>
      <c r="E7" s="470"/>
      <c r="F7" s="470"/>
      <c r="G7" s="470"/>
      <c r="H7" s="471" t="s">
        <v>5</v>
      </c>
      <c r="I7" s="471"/>
      <c r="J7" s="471"/>
      <c r="K7" s="404">
        <v>0.14019999999999999</v>
      </c>
    </row>
    <row r="8" spans="1:48" ht="54" customHeight="1">
      <c r="A8" s="132"/>
      <c r="B8" s="133" t="s">
        <v>6</v>
      </c>
      <c r="C8" s="152" t="s">
        <v>7</v>
      </c>
      <c r="D8" s="193" t="s">
        <v>10</v>
      </c>
      <c r="E8" s="153" t="s">
        <v>11</v>
      </c>
      <c r="F8" s="152" t="s">
        <v>12</v>
      </c>
      <c r="G8" s="153" t="s">
        <v>13</v>
      </c>
      <c r="H8" s="152" t="s">
        <v>227</v>
      </c>
      <c r="I8" s="152" t="s">
        <v>14</v>
      </c>
      <c r="J8" s="152" t="s">
        <v>228</v>
      </c>
      <c r="K8" s="152" t="s">
        <v>229</v>
      </c>
    </row>
    <row r="9" spans="1:48" s="119" customFormat="1">
      <c r="A9" s="134"/>
      <c r="B9" s="135"/>
      <c r="C9" s="194"/>
      <c r="D9" s="195"/>
      <c r="E9" s="196"/>
      <c r="F9" s="197"/>
      <c r="G9" s="198"/>
      <c r="H9" s="197"/>
      <c r="I9" s="197"/>
      <c r="J9" s="197"/>
      <c r="K9" s="199"/>
      <c r="L9" s="120"/>
      <c r="M9" s="120"/>
    </row>
    <row r="10" spans="1:48" s="119" customFormat="1">
      <c r="A10" s="134"/>
      <c r="B10" s="62">
        <v>1</v>
      </c>
      <c r="C10" s="95" t="s">
        <v>311</v>
      </c>
      <c r="D10" s="200"/>
      <c r="E10" s="201"/>
      <c r="F10" s="154"/>
      <c r="G10" s="155"/>
      <c r="H10" s="154"/>
      <c r="I10" s="154"/>
      <c r="J10" s="202"/>
      <c r="K10" s="118">
        <f>K37</f>
        <v>0</v>
      </c>
      <c r="L10" s="120"/>
      <c r="M10" s="120"/>
    </row>
    <row r="11" spans="1:48" s="119" customFormat="1">
      <c r="A11" s="134"/>
      <c r="B11" s="62"/>
      <c r="C11" s="97"/>
      <c r="D11" s="200"/>
      <c r="E11" s="201"/>
      <c r="F11" s="154"/>
      <c r="G11" s="155"/>
      <c r="H11" s="154"/>
      <c r="I11" s="154"/>
      <c r="J11" s="202"/>
      <c r="K11" s="116"/>
      <c r="L11" s="120"/>
      <c r="M11" s="120"/>
    </row>
    <row r="12" spans="1:48" s="119" customFormat="1">
      <c r="A12" s="134"/>
      <c r="B12" s="62">
        <v>2</v>
      </c>
      <c r="C12" s="97" t="s">
        <v>312</v>
      </c>
      <c r="D12" s="200"/>
      <c r="E12" s="201"/>
      <c r="F12" s="154"/>
      <c r="G12" s="155"/>
      <c r="H12" s="154"/>
      <c r="I12" s="154"/>
      <c r="J12" s="202"/>
      <c r="K12" s="118">
        <f>K45</f>
        <v>0</v>
      </c>
      <c r="L12" s="120"/>
      <c r="M12" s="120"/>
    </row>
    <row r="13" spans="1:48" s="119" customFormat="1">
      <c r="A13" s="134"/>
      <c r="B13" s="62"/>
      <c r="C13" s="97"/>
      <c r="D13" s="200"/>
      <c r="E13" s="201"/>
      <c r="F13" s="154"/>
      <c r="G13" s="155"/>
      <c r="H13" s="154"/>
      <c r="I13" s="154"/>
      <c r="J13" s="202"/>
      <c r="K13" s="116"/>
      <c r="L13" s="120"/>
      <c r="M13" s="120"/>
    </row>
    <row r="14" spans="1:48" s="119" customFormat="1" ht="31.5">
      <c r="A14" s="134"/>
      <c r="B14" s="62">
        <v>3</v>
      </c>
      <c r="C14" s="97" t="s">
        <v>313</v>
      </c>
      <c r="D14" s="200"/>
      <c r="E14" s="201"/>
      <c r="F14" s="154"/>
      <c r="G14" s="155"/>
      <c r="H14" s="154"/>
      <c r="I14" s="154"/>
      <c r="J14" s="202"/>
      <c r="K14" s="118">
        <f>K53</f>
        <v>0</v>
      </c>
      <c r="L14" s="120"/>
      <c r="M14" s="120"/>
    </row>
    <row r="15" spans="1:48" s="119" customFormat="1">
      <c r="A15" s="134"/>
      <c r="B15" s="62"/>
      <c r="C15" s="97"/>
      <c r="D15" s="200"/>
      <c r="E15" s="201"/>
      <c r="F15" s="154"/>
      <c r="G15" s="155"/>
      <c r="H15" s="154"/>
      <c r="I15" s="154"/>
      <c r="J15" s="202"/>
      <c r="K15" s="116"/>
      <c r="L15" s="120"/>
      <c r="M15" s="120"/>
    </row>
    <row r="16" spans="1:48" s="119" customFormat="1">
      <c r="A16" s="134"/>
      <c r="B16" s="62">
        <v>4</v>
      </c>
      <c r="C16" s="95" t="s">
        <v>314</v>
      </c>
      <c r="D16" s="200"/>
      <c r="E16" s="201"/>
      <c r="F16" s="154"/>
      <c r="G16" s="155"/>
      <c r="H16" s="154"/>
      <c r="I16" s="154"/>
      <c r="J16" s="202"/>
      <c r="K16" s="118">
        <f>K61</f>
        <v>0</v>
      </c>
      <c r="L16" s="120"/>
      <c r="M16" s="120"/>
    </row>
    <row r="17" spans="1:16" s="119" customFormat="1">
      <c r="A17" s="134"/>
      <c r="B17" s="62"/>
      <c r="C17" s="97"/>
      <c r="D17" s="200"/>
      <c r="E17" s="201"/>
      <c r="F17" s="154"/>
      <c r="G17" s="155"/>
      <c r="H17" s="154"/>
      <c r="I17" s="154"/>
      <c r="J17" s="202"/>
      <c r="K17" s="116"/>
      <c r="L17" s="120"/>
      <c r="M17" s="120"/>
    </row>
    <row r="18" spans="1:16" s="119" customFormat="1" ht="31.5">
      <c r="A18" s="134"/>
      <c r="B18" s="62">
        <v>5</v>
      </c>
      <c r="C18" s="97" t="s">
        <v>315</v>
      </c>
      <c r="D18" s="200"/>
      <c r="E18" s="201"/>
      <c r="F18" s="154"/>
      <c r="G18" s="155"/>
      <c r="H18" s="154"/>
      <c r="I18" s="154"/>
      <c r="J18" s="202"/>
      <c r="K18" s="118">
        <f>K69</f>
        <v>0</v>
      </c>
      <c r="L18" s="120"/>
      <c r="M18" s="120"/>
    </row>
    <row r="19" spans="1:16" s="119" customFormat="1">
      <c r="A19" s="134"/>
      <c r="B19" s="62"/>
      <c r="C19" s="97"/>
      <c r="D19" s="200"/>
      <c r="E19" s="201"/>
      <c r="F19" s="154"/>
      <c r="G19" s="155"/>
      <c r="H19" s="154"/>
      <c r="I19" s="154"/>
      <c r="J19" s="202"/>
      <c r="K19" s="116"/>
      <c r="L19" s="120"/>
      <c r="M19" s="120"/>
    </row>
    <row r="20" spans="1:16" s="119" customFormat="1" ht="31.5">
      <c r="A20" s="134"/>
      <c r="B20" s="62">
        <v>6</v>
      </c>
      <c r="C20" s="97" t="s">
        <v>316</v>
      </c>
      <c r="D20" s="200"/>
      <c r="E20" s="201"/>
      <c r="F20" s="154"/>
      <c r="G20" s="155"/>
      <c r="H20" s="154"/>
      <c r="I20" s="154"/>
      <c r="J20" s="202"/>
      <c r="K20" s="118">
        <f>K77</f>
        <v>0</v>
      </c>
      <c r="L20" s="120"/>
      <c r="M20" s="120"/>
      <c r="N20" s="120"/>
      <c r="O20" s="120"/>
      <c r="P20" s="120"/>
    </row>
    <row r="21" spans="1:16" s="119" customFormat="1">
      <c r="A21" s="134"/>
      <c r="B21" s="62"/>
      <c r="C21" s="97"/>
      <c r="D21" s="200"/>
      <c r="E21" s="201"/>
      <c r="F21" s="154"/>
      <c r="G21" s="155"/>
      <c r="H21" s="154"/>
      <c r="I21" s="154"/>
      <c r="J21" s="202"/>
      <c r="K21" s="116"/>
      <c r="L21" s="120"/>
      <c r="M21" s="120"/>
      <c r="N21" s="120"/>
      <c r="O21" s="120"/>
      <c r="P21" s="120"/>
    </row>
    <row r="22" spans="1:16" s="119" customFormat="1">
      <c r="A22" s="134"/>
      <c r="B22" s="62">
        <v>7</v>
      </c>
      <c r="C22" s="97" t="s">
        <v>317</v>
      </c>
      <c r="D22" s="200"/>
      <c r="E22" s="201"/>
      <c r="F22" s="154"/>
      <c r="G22" s="155"/>
      <c r="H22" s="154"/>
      <c r="I22" s="154"/>
      <c r="J22" s="202"/>
      <c r="K22" s="118">
        <f>K86</f>
        <v>0</v>
      </c>
      <c r="L22" s="120"/>
      <c r="M22" s="120"/>
      <c r="N22" s="120"/>
      <c r="O22" s="120"/>
      <c r="P22" s="120"/>
    </row>
    <row r="23" spans="1:16" s="119" customFormat="1">
      <c r="A23" s="134"/>
      <c r="B23" s="62"/>
      <c r="C23" s="97"/>
      <c r="D23" s="200"/>
      <c r="E23" s="201"/>
      <c r="F23" s="154"/>
      <c r="G23" s="155"/>
      <c r="H23" s="154"/>
      <c r="I23" s="154"/>
      <c r="J23" s="202"/>
      <c r="K23" s="116"/>
      <c r="L23" s="120"/>
      <c r="M23" s="120"/>
      <c r="N23" s="120"/>
      <c r="O23" s="120"/>
      <c r="P23" s="120"/>
    </row>
    <row r="24" spans="1:16" s="119" customFormat="1" ht="31.5">
      <c r="A24" s="134"/>
      <c r="B24" s="62">
        <v>8</v>
      </c>
      <c r="C24" s="97" t="s">
        <v>318</v>
      </c>
      <c r="D24" s="200"/>
      <c r="E24" s="201"/>
      <c r="F24" s="154"/>
      <c r="G24" s="155"/>
      <c r="H24" s="154"/>
      <c r="I24" s="154"/>
      <c r="J24" s="202"/>
      <c r="K24" s="118">
        <f>K95</f>
        <v>0</v>
      </c>
      <c r="L24" s="120"/>
      <c r="M24" s="120"/>
      <c r="N24" s="120"/>
      <c r="O24" s="120"/>
      <c r="P24" s="120"/>
    </row>
    <row r="25" spans="1:16" s="119" customFormat="1">
      <c r="A25" s="134"/>
      <c r="B25" s="62"/>
      <c r="C25" s="97"/>
      <c r="D25" s="200"/>
      <c r="E25" s="201"/>
      <c r="F25" s="154"/>
      <c r="G25" s="155"/>
      <c r="H25" s="154"/>
      <c r="I25" s="154"/>
      <c r="J25" s="202"/>
      <c r="K25" s="116"/>
      <c r="L25" s="120"/>
      <c r="M25" s="120"/>
      <c r="N25" s="120"/>
      <c r="O25" s="120"/>
      <c r="P25" s="120"/>
    </row>
    <row r="26" spans="1:16" s="119" customFormat="1" ht="31.5">
      <c r="A26" s="134"/>
      <c r="B26" s="62">
        <v>9</v>
      </c>
      <c r="C26" s="97" t="s">
        <v>319</v>
      </c>
      <c r="D26" s="200"/>
      <c r="E26" s="201"/>
      <c r="F26" s="154"/>
      <c r="G26" s="155"/>
      <c r="H26" s="154"/>
      <c r="I26" s="154"/>
      <c r="J26" s="202"/>
      <c r="K26" s="118">
        <f>K103</f>
        <v>0</v>
      </c>
      <c r="L26" s="120"/>
      <c r="M26" s="120"/>
      <c r="N26" s="120"/>
      <c r="O26" s="120"/>
      <c r="P26" s="120"/>
    </row>
    <row r="27" spans="1:16" s="119" customFormat="1">
      <c r="A27" s="134"/>
      <c r="B27" s="62"/>
      <c r="C27" s="97"/>
      <c r="D27" s="200"/>
      <c r="E27" s="201"/>
      <c r="F27" s="154"/>
      <c r="G27" s="155"/>
      <c r="H27" s="154"/>
      <c r="I27" s="154"/>
      <c r="J27" s="202"/>
      <c r="K27" s="116"/>
      <c r="L27" s="120"/>
      <c r="M27" s="120"/>
      <c r="N27" s="120"/>
      <c r="O27" s="120"/>
      <c r="P27" s="120"/>
    </row>
    <row r="28" spans="1:16" s="119" customFormat="1">
      <c r="A28" s="134"/>
      <c r="B28" s="157"/>
      <c r="C28" s="158" t="s">
        <v>8</v>
      </c>
      <c r="D28" s="210"/>
      <c r="E28" s="211"/>
      <c r="F28" s="158"/>
      <c r="G28" s="159"/>
      <c r="H28" s="158"/>
      <c r="I28" s="158"/>
      <c r="J28" s="212"/>
      <c r="K28" s="110">
        <f>SUM(K9:K27)</f>
        <v>0</v>
      </c>
      <c r="L28" s="2"/>
      <c r="M28" s="120"/>
      <c r="N28" s="120"/>
      <c r="O28" s="120"/>
      <c r="P28" s="120"/>
    </row>
    <row r="29" spans="1:16" s="119" customFormat="1">
      <c r="A29" s="134"/>
      <c r="B29" s="160"/>
      <c r="C29" s="161"/>
      <c r="D29" s="318"/>
      <c r="E29" s="319"/>
      <c r="F29" s="162"/>
      <c r="G29" s="163"/>
      <c r="H29" s="163"/>
      <c r="I29" s="163"/>
      <c r="J29" s="320"/>
      <c r="K29" s="111"/>
      <c r="M29" s="120"/>
      <c r="N29" s="120"/>
      <c r="O29" s="120"/>
      <c r="P29" s="120"/>
    </row>
    <row r="30" spans="1:16" s="119" customFormat="1" ht="16.5" thickBot="1">
      <c r="A30" s="134"/>
      <c r="B30" s="165">
        <v>1</v>
      </c>
      <c r="C30" s="166" t="s">
        <v>53</v>
      </c>
      <c r="D30" s="219"/>
      <c r="E30" s="220"/>
      <c r="F30" s="221"/>
      <c r="G30" s="222"/>
      <c r="H30" s="223"/>
      <c r="I30" s="223"/>
      <c r="J30" s="224"/>
      <c r="K30" s="225"/>
      <c r="M30" s="120"/>
      <c r="N30" s="120"/>
      <c r="O30" s="120"/>
      <c r="P30" s="120"/>
    </row>
    <row r="31" spans="1:16" s="121" customFormat="1" ht="32.25" thickBot="1">
      <c r="A31" s="142"/>
      <c r="B31" s="226" t="s">
        <v>15</v>
      </c>
      <c r="C31" s="172" t="s">
        <v>300</v>
      </c>
      <c r="D31" s="227"/>
      <c r="E31" s="228"/>
      <c r="F31" s="173" t="s">
        <v>30</v>
      </c>
      <c r="G31" s="174">
        <v>140</v>
      </c>
      <c r="H31" s="191"/>
      <c r="I31" s="96">
        <f t="shared" ref="I31:I35" si="0">$K$7</f>
        <v>0.14019999999999999</v>
      </c>
      <c r="J31" s="175">
        <f>ROUND(H31*(I31+1),2)</f>
        <v>0</v>
      </c>
      <c r="K31" s="175">
        <f>ROUND(G31*J31,2)</f>
        <v>0</v>
      </c>
      <c r="L31" s="119"/>
      <c r="M31" s="120"/>
      <c r="N31" s="120"/>
      <c r="O31" s="120"/>
      <c r="P31" s="120"/>
    </row>
    <row r="32" spans="1:16" s="121" customFormat="1" ht="32.25" thickBot="1">
      <c r="A32" s="142"/>
      <c r="B32" s="226" t="s">
        <v>17</v>
      </c>
      <c r="C32" s="172" t="s">
        <v>301</v>
      </c>
      <c r="D32" s="227"/>
      <c r="E32" s="228"/>
      <c r="F32" s="173" t="s">
        <v>54</v>
      </c>
      <c r="G32" s="229">
        <v>7</v>
      </c>
      <c r="H32" s="191"/>
      <c r="I32" s="96">
        <f t="shared" si="0"/>
        <v>0.14019999999999999</v>
      </c>
      <c r="J32" s="175">
        <f t="shared" ref="J32:J35" si="1">ROUND(H32*(I32+1),2)</f>
        <v>0</v>
      </c>
      <c r="K32" s="175">
        <f t="shared" ref="K32:K35" si="2">ROUND(G32*J32,2)</f>
        <v>0</v>
      </c>
      <c r="L32" s="119"/>
      <c r="M32" s="120"/>
      <c r="N32" s="120"/>
      <c r="O32" s="120"/>
      <c r="P32" s="120"/>
    </row>
    <row r="33" spans="1:16" s="121" customFormat="1" ht="32.25" thickBot="1">
      <c r="A33" s="142"/>
      <c r="B33" s="226" t="s">
        <v>18</v>
      </c>
      <c r="C33" s="172" t="s">
        <v>302</v>
      </c>
      <c r="D33" s="227"/>
      <c r="E33" s="228"/>
      <c r="F33" s="173" t="s">
        <v>40</v>
      </c>
      <c r="G33" s="229">
        <v>1</v>
      </c>
      <c r="H33" s="191"/>
      <c r="I33" s="96">
        <f t="shared" si="0"/>
        <v>0.14019999999999999</v>
      </c>
      <c r="J33" s="175">
        <f t="shared" si="1"/>
        <v>0</v>
      </c>
      <c r="K33" s="175">
        <f t="shared" si="2"/>
        <v>0</v>
      </c>
      <c r="L33" s="119"/>
      <c r="M33" s="120"/>
      <c r="N33" s="120"/>
      <c r="O33" s="120"/>
      <c r="P33" s="120"/>
    </row>
    <row r="34" spans="1:16" s="121" customFormat="1" ht="32.25" thickBot="1">
      <c r="A34" s="142"/>
      <c r="B34" s="226" t="s">
        <v>19</v>
      </c>
      <c r="C34" s="172" t="s">
        <v>250</v>
      </c>
      <c r="D34" s="227"/>
      <c r="E34" s="228"/>
      <c r="F34" s="173" t="s">
        <v>249</v>
      </c>
      <c r="G34" s="229">
        <v>3</v>
      </c>
      <c r="H34" s="191"/>
      <c r="I34" s="96">
        <f t="shared" si="0"/>
        <v>0.14019999999999999</v>
      </c>
      <c r="J34" s="175">
        <f t="shared" si="1"/>
        <v>0</v>
      </c>
      <c r="K34" s="175">
        <f t="shared" si="2"/>
        <v>0</v>
      </c>
      <c r="L34" s="119"/>
      <c r="M34" s="120"/>
      <c r="N34" s="120"/>
      <c r="O34" s="120"/>
      <c r="P34" s="120"/>
    </row>
    <row r="35" spans="1:16" s="121" customFormat="1" ht="32.25" thickBot="1">
      <c r="A35" s="142"/>
      <c r="B35" s="226" t="s">
        <v>20</v>
      </c>
      <c r="C35" s="172" t="s">
        <v>248</v>
      </c>
      <c r="D35" s="227"/>
      <c r="E35" s="228"/>
      <c r="F35" s="173" t="s">
        <v>249</v>
      </c>
      <c r="G35" s="229">
        <v>3</v>
      </c>
      <c r="H35" s="191"/>
      <c r="I35" s="96">
        <f t="shared" si="0"/>
        <v>0.14019999999999999</v>
      </c>
      <c r="J35" s="175">
        <f t="shared" si="1"/>
        <v>0</v>
      </c>
      <c r="K35" s="175">
        <f t="shared" si="2"/>
        <v>0</v>
      </c>
      <c r="L35" s="119"/>
      <c r="M35" s="120"/>
      <c r="N35" s="120"/>
      <c r="O35" s="120"/>
      <c r="P35" s="120"/>
    </row>
    <row r="36" spans="1:16" s="119" customFormat="1">
      <c r="A36" s="134"/>
      <c r="B36" s="230"/>
      <c r="C36" s="97"/>
      <c r="D36" s="321"/>
      <c r="E36" s="101"/>
      <c r="F36" s="322"/>
      <c r="G36" s="185"/>
      <c r="H36" s="323"/>
      <c r="I36" s="96"/>
      <c r="J36" s="232"/>
      <c r="K36" s="225"/>
      <c r="M36" s="120"/>
      <c r="N36" s="120"/>
      <c r="O36" s="120"/>
      <c r="P36" s="120"/>
    </row>
    <row r="37" spans="1:16" s="119" customFormat="1">
      <c r="A37" s="134"/>
      <c r="B37" s="230"/>
      <c r="C37" s="158" t="s">
        <v>23</v>
      </c>
      <c r="D37" s="324"/>
      <c r="E37" s="325"/>
      <c r="F37" s="183"/>
      <c r="G37" s="326"/>
      <c r="H37" s="327"/>
      <c r="I37" s="96"/>
      <c r="J37" s="232"/>
      <c r="K37" s="180">
        <f>SUM(K31:K36)</f>
        <v>0</v>
      </c>
      <c r="M37" s="120"/>
      <c r="N37" s="120"/>
      <c r="O37" s="120"/>
      <c r="P37" s="120"/>
    </row>
    <row r="38" spans="1:16" s="119" customFormat="1">
      <c r="A38" s="134"/>
      <c r="B38" s="230"/>
      <c r="C38" s="97"/>
      <c r="D38" s="328"/>
      <c r="E38" s="329"/>
      <c r="F38" s="322"/>
      <c r="G38" s="185"/>
      <c r="H38" s="323"/>
      <c r="I38" s="96"/>
      <c r="J38" s="232"/>
      <c r="K38" s="225"/>
      <c r="M38" s="120"/>
      <c r="N38" s="120"/>
      <c r="O38" s="120"/>
      <c r="P38" s="120"/>
    </row>
    <row r="39" spans="1:16" s="119" customFormat="1" ht="16.5" thickBot="1">
      <c r="A39" s="134"/>
      <c r="B39" s="165">
        <v>2</v>
      </c>
      <c r="C39" s="166" t="s">
        <v>55</v>
      </c>
      <c r="D39" s="324"/>
      <c r="E39" s="329"/>
      <c r="F39" s="322"/>
      <c r="G39" s="185"/>
      <c r="H39" s="323"/>
      <c r="I39" s="229"/>
      <c r="J39" s="224"/>
      <c r="K39" s="225"/>
      <c r="M39" s="120"/>
      <c r="N39" s="120"/>
      <c r="O39" s="120"/>
      <c r="P39" s="120"/>
    </row>
    <row r="40" spans="1:16" s="121" customFormat="1" ht="32.25" thickBot="1">
      <c r="A40" s="142"/>
      <c r="B40" s="226" t="s">
        <v>25</v>
      </c>
      <c r="C40" s="172" t="s">
        <v>56</v>
      </c>
      <c r="D40" s="227"/>
      <c r="E40" s="228"/>
      <c r="F40" s="173" t="s">
        <v>30</v>
      </c>
      <c r="G40" s="229">
        <v>121</v>
      </c>
      <c r="H40" s="191"/>
      <c r="I40" s="96">
        <f>$K$7</f>
        <v>0.14019999999999999</v>
      </c>
      <c r="J40" s="175">
        <f>ROUND(H40*(I40+1),2)</f>
        <v>0</v>
      </c>
      <c r="K40" s="175">
        <f>ROUND(G40*J40,2)</f>
        <v>0</v>
      </c>
      <c r="L40" s="119"/>
      <c r="M40" s="120"/>
      <c r="N40" s="120"/>
      <c r="O40" s="120"/>
      <c r="P40" s="120"/>
    </row>
    <row r="41" spans="1:16" s="121" customFormat="1" ht="32.25" thickBot="1">
      <c r="A41" s="142"/>
      <c r="B41" s="226" t="s">
        <v>34</v>
      </c>
      <c r="C41" s="172" t="s">
        <v>57</v>
      </c>
      <c r="D41" s="227"/>
      <c r="E41" s="228"/>
      <c r="F41" s="173" t="s">
        <v>54</v>
      </c>
      <c r="G41" s="229">
        <v>7</v>
      </c>
      <c r="H41" s="191"/>
      <c r="I41" s="96">
        <f t="shared" ref="I41:I43" si="3">$K$7</f>
        <v>0.14019999999999999</v>
      </c>
      <c r="J41" s="175">
        <f t="shared" ref="J41:J43" si="4">ROUND(H41*(I41+1),2)</f>
        <v>0</v>
      </c>
      <c r="K41" s="175">
        <f t="shared" ref="K41:K43" si="5">ROUND(G41*J41,2)</f>
        <v>0</v>
      </c>
      <c r="L41" s="119"/>
      <c r="M41" s="120"/>
      <c r="N41" s="120"/>
      <c r="O41" s="120"/>
      <c r="P41" s="120"/>
    </row>
    <row r="42" spans="1:16" s="121" customFormat="1" ht="16.5" thickBot="1">
      <c r="A42" s="142"/>
      <c r="B42" s="226" t="s">
        <v>35</v>
      </c>
      <c r="C42" s="172" t="s">
        <v>267</v>
      </c>
      <c r="D42" s="227"/>
      <c r="E42" s="228"/>
      <c r="F42" s="173" t="s">
        <v>40</v>
      </c>
      <c r="G42" s="229">
        <v>6</v>
      </c>
      <c r="H42" s="191"/>
      <c r="I42" s="96">
        <f t="shared" si="3"/>
        <v>0.14019999999999999</v>
      </c>
      <c r="J42" s="175">
        <f t="shared" si="4"/>
        <v>0</v>
      </c>
      <c r="K42" s="175">
        <f t="shared" si="5"/>
        <v>0</v>
      </c>
      <c r="M42" s="120"/>
      <c r="N42" s="120"/>
      <c r="O42" s="120"/>
      <c r="P42" s="120"/>
    </row>
    <row r="43" spans="1:16" s="121" customFormat="1" ht="32.25" thickBot="1">
      <c r="A43" s="142"/>
      <c r="B43" s="226" t="s">
        <v>36</v>
      </c>
      <c r="C43" s="172" t="s">
        <v>240</v>
      </c>
      <c r="D43" s="227"/>
      <c r="E43" s="228"/>
      <c r="F43" s="173" t="s">
        <v>40</v>
      </c>
      <c r="G43" s="229">
        <v>1</v>
      </c>
      <c r="H43" s="191"/>
      <c r="I43" s="96">
        <f t="shared" si="3"/>
        <v>0.14019999999999999</v>
      </c>
      <c r="J43" s="175">
        <f t="shared" si="4"/>
        <v>0</v>
      </c>
      <c r="K43" s="175">
        <f t="shared" si="5"/>
        <v>0</v>
      </c>
      <c r="M43" s="120"/>
      <c r="N43" s="120"/>
      <c r="O43" s="120"/>
      <c r="P43" s="120"/>
    </row>
    <row r="44" spans="1:16" s="119" customFormat="1">
      <c r="A44" s="134"/>
      <c r="B44" s="230"/>
      <c r="C44" s="97"/>
      <c r="D44" s="321"/>
      <c r="E44" s="101"/>
      <c r="F44" s="322"/>
      <c r="G44" s="185"/>
      <c r="H44" s="323"/>
      <c r="I44" s="96"/>
      <c r="J44" s="232"/>
      <c r="K44" s="225"/>
      <c r="M44" s="120"/>
      <c r="N44" s="120"/>
      <c r="O44" s="120"/>
      <c r="P44" s="120"/>
    </row>
    <row r="45" spans="1:16" s="119" customFormat="1">
      <c r="A45" s="134"/>
      <c r="B45" s="230"/>
      <c r="C45" s="158" t="s">
        <v>27</v>
      </c>
      <c r="D45" s="324"/>
      <c r="E45" s="325"/>
      <c r="F45" s="183"/>
      <c r="G45" s="326"/>
      <c r="H45" s="327"/>
      <c r="I45" s="96"/>
      <c r="J45" s="232"/>
      <c r="K45" s="180">
        <f>SUM(K40:K44)</f>
        <v>0</v>
      </c>
      <c r="M45" s="120"/>
      <c r="N45" s="120"/>
      <c r="O45" s="120"/>
      <c r="P45" s="120"/>
    </row>
    <row r="46" spans="1:16" s="119" customFormat="1">
      <c r="A46" s="134"/>
      <c r="B46" s="230"/>
      <c r="C46" s="97"/>
      <c r="D46" s="328"/>
      <c r="E46" s="329"/>
      <c r="F46" s="322"/>
      <c r="G46" s="185"/>
      <c r="H46" s="323"/>
      <c r="I46" s="96"/>
      <c r="J46" s="232"/>
      <c r="K46" s="225"/>
      <c r="M46" s="120"/>
      <c r="N46" s="120"/>
      <c r="O46" s="120"/>
      <c r="P46" s="120"/>
    </row>
    <row r="47" spans="1:16" s="119" customFormat="1" ht="32.25" thickBot="1">
      <c r="A47" s="134"/>
      <c r="B47" s="165">
        <v>3</v>
      </c>
      <c r="C47" s="166" t="s">
        <v>58</v>
      </c>
      <c r="D47" s="324"/>
      <c r="E47" s="329"/>
      <c r="F47" s="322"/>
      <c r="G47" s="185"/>
      <c r="H47" s="323"/>
      <c r="I47" s="229"/>
      <c r="J47" s="224"/>
      <c r="K47" s="225"/>
      <c r="M47" s="120"/>
      <c r="N47" s="120"/>
      <c r="O47" s="120"/>
      <c r="P47" s="120"/>
    </row>
    <row r="48" spans="1:16" s="121" customFormat="1" ht="32.25" thickBot="1">
      <c r="A48" s="142"/>
      <c r="B48" s="226" t="s">
        <v>39</v>
      </c>
      <c r="C48" s="172" t="s">
        <v>56</v>
      </c>
      <c r="D48" s="227"/>
      <c r="E48" s="228"/>
      <c r="F48" s="173" t="s">
        <v>30</v>
      </c>
      <c r="G48" s="229">
        <v>165</v>
      </c>
      <c r="H48" s="191"/>
      <c r="I48" s="96">
        <f t="shared" ref="I48:I51" si="6">$K$7</f>
        <v>0.14019999999999999</v>
      </c>
      <c r="J48" s="175">
        <f>ROUND(H48*(I48+1),2)</f>
        <v>0</v>
      </c>
      <c r="K48" s="175">
        <f>ROUND(G48*J48,2)</f>
        <v>0</v>
      </c>
      <c r="M48" s="120"/>
      <c r="N48" s="120"/>
      <c r="O48" s="120"/>
      <c r="P48" s="120"/>
    </row>
    <row r="49" spans="1:16" s="121" customFormat="1" ht="32.25" thickBot="1">
      <c r="A49" s="142"/>
      <c r="B49" s="226" t="s">
        <v>59</v>
      </c>
      <c r="C49" s="172" t="s">
        <v>57</v>
      </c>
      <c r="D49" s="227"/>
      <c r="E49" s="228"/>
      <c r="F49" s="173" t="s">
        <v>54</v>
      </c>
      <c r="G49" s="229">
        <v>11</v>
      </c>
      <c r="H49" s="191"/>
      <c r="I49" s="96">
        <f t="shared" si="6"/>
        <v>0.14019999999999999</v>
      </c>
      <c r="J49" s="175">
        <f t="shared" ref="J49:J51" si="7">ROUND(H49*(I49+1),2)</f>
        <v>0</v>
      </c>
      <c r="K49" s="175">
        <f t="shared" ref="K49:K51" si="8">ROUND(G49*J49,2)</f>
        <v>0</v>
      </c>
      <c r="M49" s="120"/>
      <c r="N49" s="120"/>
      <c r="O49" s="120"/>
      <c r="P49" s="120"/>
    </row>
    <row r="50" spans="1:16" s="121" customFormat="1" ht="16.5" thickBot="1">
      <c r="A50" s="142"/>
      <c r="B50" s="226" t="s">
        <v>60</v>
      </c>
      <c r="C50" s="172" t="s">
        <v>267</v>
      </c>
      <c r="D50" s="227"/>
      <c r="E50" s="228"/>
      <c r="F50" s="173" t="s">
        <v>40</v>
      </c>
      <c r="G50" s="229">
        <v>8</v>
      </c>
      <c r="H50" s="191"/>
      <c r="I50" s="96">
        <f t="shared" si="6"/>
        <v>0.14019999999999999</v>
      </c>
      <c r="J50" s="175">
        <f t="shared" si="7"/>
        <v>0</v>
      </c>
      <c r="K50" s="175">
        <f t="shared" si="8"/>
        <v>0</v>
      </c>
      <c r="M50" s="120"/>
      <c r="N50" s="120"/>
      <c r="O50" s="120"/>
      <c r="P50" s="120"/>
    </row>
    <row r="51" spans="1:16" s="121" customFormat="1" ht="32.25" thickBot="1">
      <c r="A51" s="142"/>
      <c r="B51" s="226" t="s">
        <v>61</v>
      </c>
      <c r="C51" s="172" t="s">
        <v>240</v>
      </c>
      <c r="D51" s="227"/>
      <c r="E51" s="228"/>
      <c r="F51" s="173" t="s">
        <v>40</v>
      </c>
      <c r="G51" s="229">
        <v>1</v>
      </c>
      <c r="H51" s="191"/>
      <c r="I51" s="96">
        <f t="shared" si="6"/>
        <v>0.14019999999999999</v>
      </c>
      <c r="J51" s="175">
        <f t="shared" si="7"/>
        <v>0</v>
      </c>
      <c r="K51" s="175">
        <f t="shared" si="8"/>
        <v>0</v>
      </c>
      <c r="M51" s="120"/>
      <c r="N51" s="120"/>
      <c r="O51" s="120"/>
      <c r="P51" s="120"/>
    </row>
    <row r="52" spans="1:16" s="119" customFormat="1">
      <c r="A52" s="134"/>
      <c r="B52" s="230"/>
      <c r="C52" s="97"/>
      <c r="D52" s="321"/>
      <c r="E52" s="101"/>
      <c r="F52" s="322"/>
      <c r="G52" s="185"/>
      <c r="H52" s="323"/>
      <c r="I52" s="96"/>
      <c r="J52" s="232"/>
      <c r="K52" s="225"/>
      <c r="M52" s="120"/>
      <c r="N52" s="120"/>
      <c r="O52" s="120"/>
      <c r="P52" s="120"/>
    </row>
    <row r="53" spans="1:16" s="119" customFormat="1">
      <c r="A53" s="134"/>
      <c r="B53" s="230"/>
      <c r="C53" s="158" t="s">
        <v>41</v>
      </c>
      <c r="D53" s="324"/>
      <c r="E53" s="325"/>
      <c r="F53" s="183"/>
      <c r="G53" s="326"/>
      <c r="H53" s="327"/>
      <c r="I53" s="96"/>
      <c r="J53" s="232"/>
      <c r="K53" s="180">
        <f>SUM(K48:K52)</f>
        <v>0</v>
      </c>
      <c r="M53" s="120"/>
      <c r="N53" s="120"/>
      <c r="O53" s="120"/>
      <c r="P53" s="120"/>
    </row>
    <row r="54" spans="1:16" s="119" customFormat="1">
      <c r="A54" s="134"/>
      <c r="B54" s="230"/>
      <c r="C54" s="97"/>
      <c r="D54" s="328"/>
      <c r="E54" s="329"/>
      <c r="F54" s="322"/>
      <c r="G54" s="185"/>
      <c r="H54" s="323"/>
      <c r="I54" s="96"/>
      <c r="J54" s="232"/>
      <c r="K54" s="225"/>
      <c r="M54" s="120"/>
      <c r="N54" s="120"/>
      <c r="O54" s="120"/>
      <c r="P54" s="120"/>
    </row>
    <row r="55" spans="1:16" s="119" customFormat="1" ht="16.5" thickBot="1">
      <c r="A55" s="134"/>
      <c r="B55" s="165">
        <v>4</v>
      </c>
      <c r="C55" s="166" t="s">
        <v>62</v>
      </c>
      <c r="D55" s="324"/>
      <c r="E55" s="329"/>
      <c r="F55" s="322"/>
      <c r="G55" s="185"/>
      <c r="H55" s="323"/>
      <c r="I55" s="229"/>
      <c r="J55" s="224"/>
      <c r="K55" s="225"/>
      <c r="M55" s="120"/>
      <c r="N55" s="120"/>
      <c r="O55" s="120"/>
      <c r="P55" s="120"/>
    </row>
    <row r="56" spans="1:16" s="121" customFormat="1" ht="32.25" thickBot="1">
      <c r="A56" s="142"/>
      <c r="B56" s="226" t="s">
        <v>43</v>
      </c>
      <c r="C56" s="172" t="s">
        <v>292</v>
      </c>
      <c r="D56" s="227"/>
      <c r="E56" s="228"/>
      <c r="F56" s="173" t="s">
        <v>30</v>
      </c>
      <c r="G56" s="229">
        <v>295</v>
      </c>
      <c r="H56" s="191"/>
      <c r="I56" s="96">
        <f t="shared" ref="I56:I59" si="9">$K$7</f>
        <v>0.14019999999999999</v>
      </c>
      <c r="J56" s="175">
        <f>ROUND(H56*(I56+1),2)</f>
        <v>0</v>
      </c>
      <c r="K56" s="175">
        <f>ROUND(G56*J56,2)</f>
        <v>0</v>
      </c>
      <c r="M56" s="120"/>
      <c r="N56" s="120"/>
      <c r="O56" s="120"/>
      <c r="P56" s="120"/>
    </row>
    <row r="57" spans="1:16" s="121" customFormat="1" ht="32.25" thickBot="1">
      <c r="A57" s="142"/>
      <c r="B57" s="226" t="s">
        <v>44</v>
      </c>
      <c r="C57" s="172" t="s">
        <v>293</v>
      </c>
      <c r="D57" s="227"/>
      <c r="E57" s="228"/>
      <c r="F57" s="173" t="s">
        <v>54</v>
      </c>
      <c r="G57" s="229">
        <v>11</v>
      </c>
      <c r="H57" s="191"/>
      <c r="I57" s="96">
        <f t="shared" si="9"/>
        <v>0.14019999999999999</v>
      </c>
      <c r="J57" s="175">
        <f t="shared" ref="J57:J59" si="10">ROUND(H57*(I57+1),2)</f>
        <v>0</v>
      </c>
      <c r="K57" s="175">
        <f t="shared" ref="K57:K59" si="11">ROUND(G57*J57,2)</f>
        <v>0</v>
      </c>
      <c r="L57" s="119"/>
      <c r="M57" s="120"/>
      <c r="N57" s="120"/>
      <c r="O57" s="120"/>
      <c r="P57" s="120"/>
    </row>
    <row r="58" spans="1:16" s="121" customFormat="1" ht="32.25" thickBot="1">
      <c r="A58" s="142"/>
      <c r="B58" s="226" t="s">
        <v>63</v>
      </c>
      <c r="C58" s="172" t="s">
        <v>250</v>
      </c>
      <c r="D58" s="227"/>
      <c r="E58" s="228"/>
      <c r="F58" s="173" t="s">
        <v>249</v>
      </c>
      <c r="G58" s="229">
        <v>9</v>
      </c>
      <c r="H58" s="191"/>
      <c r="I58" s="96">
        <f t="shared" si="9"/>
        <v>0.14019999999999999</v>
      </c>
      <c r="J58" s="175">
        <f t="shared" si="10"/>
        <v>0</v>
      </c>
      <c r="K58" s="175">
        <f t="shared" si="11"/>
        <v>0</v>
      </c>
      <c r="M58" s="120"/>
      <c r="N58" s="120"/>
      <c r="O58" s="120"/>
      <c r="P58" s="120"/>
    </row>
    <row r="59" spans="1:16" s="121" customFormat="1" ht="32.25" thickBot="1">
      <c r="A59" s="142"/>
      <c r="B59" s="226" t="s">
        <v>64</v>
      </c>
      <c r="C59" s="172" t="s">
        <v>248</v>
      </c>
      <c r="D59" s="227"/>
      <c r="E59" s="228"/>
      <c r="F59" s="173" t="s">
        <v>249</v>
      </c>
      <c r="G59" s="229">
        <v>9</v>
      </c>
      <c r="H59" s="191"/>
      <c r="I59" s="96">
        <f t="shared" si="9"/>
        <v>0.14019999999999999</v>
      </c>
      <c r="J59" s="175">
        <f t="shared" si="10"/>
        <v>0</v>
      </c>
      <c r="K59" s="175">
        <f t="shared" si="11"/>
        <v>0</v>
      </c>
      <c r="M59" s="120"/>
      <c r="N59" s="120"/>
      <c r="O59" s="120"/>
      <c r="P59" s="120"/>
    </row>
    <row r="60" spans="1:16" s="119" customFormat="1">
      <c r="A60" s="134"/>
      <c r="B60" s="230"/>
      <c r="C60" s="97"/>
      <c r="D60" s="321"/>
      <c r="E60" s="101"/>
      <c r="F60" s="322"/>
      <c r="G60" s="185"/>
      <c r="H60" s="323"/>
      <c r="I60" s="96"/>
      <c r="J60" s="232"/>
      <c r="K60" s="225"/>
      <c r="M60" s="120"/>
      <c r="N60" s="120"/>
      <c r="O60" s="120"/>
      <c r="P60" s="120"/>
    </row>
    <row r="61" spans="1:16" s="119" customFormat="1">
      <c r="A61" s="134"/>
      <c r="B61" s="230"/>
      <c r="C61" s="158" t="s">
        <v>46</v>
      </c>
      <c r="D61" s="324"/>
      <c r="E61" s="325"/>
      <c r="F61" s="183"/>
      <c r="G61" s="326"/>
      <c r="H61" s="327"/>
      <c r="I61" s="96"/>
      <c r="J61" s="232"/>
      <c r="K61" s="180">
        <f>SUM(K56:K60)</f>
        <v>0</v>
      </c>
      <c r="M61" s="120"/>
      <c r="N61" s="120"/>
      <c r="O61" s="120"/>
      <c r="P61" s="120"/>
    </row>
    <row r="62" spans="1:16" s="119" customFormat="1">
      <c r="A62" s="134"/>
      <c r="B62" s="230"/>
      <c r="C62" s="97"/>
      <c r="D62" s="328"/>
      <c r="E62" s="329"/>
      <c r="F62" s="322"/>
      <c r="G62" s="185"/>
      <c r="H62" s="323"/>
      <c r="I62" s="96"/>
      <c r="J62" s="232"/>
      <c r="K62" s="225"/>
      <c r="M62" s="120"/>
      <c r="N62" s="120"/>
      <c r="O62" s="120"/>
      <c r="P62" s="120"/>
    </row>
    <row r="63" spans="1:16" s="119" customFormat="1" ht="16.5" thickBot="1">
      <c r="A63" s="134"/>
      <c r="B63" s="165">
        <v>5</v>
      </c>
      <c r="C63" s="166" t="s">
        <v>65</v>
      </c>
      <c r="D63" s="324"/>
      <c r="E63" s="329"/>
      <c r="F63" s="322"/>
      <c r="G63" s="185"/>
      <c r="H63" s="323"/>
      <c r="I63" s="229"/>
      <c r="J63" s="224"/>
      <c r="K63" s="225"/>
      <c r="M63" s="120"/>
      <c r="N63" s="120"/>
      <c r="O63" s="120"/>
      <c r="P63" s="120"/>
    </row>
    <row r="64" spans="1:16" s="121" customFormat="1" ht="32.25" thickBot="1">
      <c r="A64" s="142"/>
      <c r="B64" s="226" t="s">
        <v>48</v>
      </c>
      <c r="C64" s="172" t="s">
        <v>292</v>
      </c>
      <c r="D64" s="227"/>
      <c r="E64" s="228"/>
      <c r="F64" s="173" t="s">
        <v>30</v>
      </c>
      <c r="G64" s="229">
        <v>145</v>
      </c>
      <c r="H64" s="191"/>
      <c r="I64" s="96">
        <f>$K$7</f>
        <v>0.14019999999999999</v>
      </c>
      <c r="J64" s="175">
        <f>ROUND(H64*(I64+1),2)</f>
        <v>0</v>
      </c>
      <c r="K64" s="175">
        <f>ROUND(G64*J64,2)</f>
        <v>0</v>
      </c>
      <c r="M64" s="120"/>
      <c r="N64" s="120"/>
      <c r="O64" s="120"/>
      <c r="P64" s="120"/>
    </row>
    <row r="65" spans="1:16" s="121" customFormat="1" ht="32.25" thickBot="1">
      <c r="A65" s="142"/>
      <c r="B65" s="226" t="s">
        <v>66</v>
      </c>
      <c r="C65" s="172" t="s">
        <v>293</v>
      </c>
      <c r="D65" s="227"/>
      <c r="E65" s="228"/>
      <c r="F65" s="173" t="s">
        <v>54</v>
      </c>
      <c r="G65" s="229">
        <v>10</v>
      </c>
      <c r="H65" s="191"/>
      <c r="I65" s="96">
        <f t="shared" ref="I65:I67" si="12">$K$7</f>
        <v>0.14019999999999999</v>
      </c>
      <c r="J65" s="175">
        <f t="shared" ref="J65:J67" si="13">ROUND(H65*(I65+1),2)</f>
        <v>0</v>
      </c>
      <c r="K65" s="175">
        <f t="shared" ref="K65:K67" si="14">ROUND(G65*J65,2)</f>
        <v>0</v>
      </c>
      <c r="L65" s="119"/>
      <c r="M65" s="120"/>
      <c r="N65" s="120"/>
      <c r="O65" s="120"/>
      <c r="P65" s="120"/>
    </row>
    <row r="66" spans="1:16" s="121" customFormat="1" ht="32.25" thickBot="1">
      <c r="A66" s="142"/>
      <c r="B66" s="330" t="s">
        <v>67</v>
      </c>
      <c r="C66" s="331" t="s">
        <v>250</v>
      </c>
      <c r="D66" s="332"/>
      <c r="E66" s="333"/>
      <c r="F66" s="334" t="s">
        <v>249</v>
      </c>
      <c r="G66" s="163">
        <v>5</v>
      </c>
      <c r="H66" s="191"/>
      <c r="I66" s="98">
        <f t="shared" si="12"/>
        <v>0.14019999999999999</v>
      </c>
      <c r="J66" s="335">
        <f t="shared" si="13"/>
        <v>0</v>
      </c>
      <c r="K66" s="335">
        <f t="shared" si="14"/>
        <v>0</v>
      </c>
      <c r="M66" s="120"/>
      <c r="N66" s="120"/>
      <c r="O66" s="120"/>
      <c r="P66" s="120"/>
    </row>
    <row r="67" spans="1:16" s="121" customFormat="1" ht="32.25" thickBot="1">
      <c r="A67" s="142"/>
      <c r="B67" s="226" t="s">
        <v>68</v>
      </c>
      <c r="C67" s="172" t="s">
        <v>248</v>
      </c>
      <c r="D67" s="227"/>
      <c r="E67" s="228"/>
      <c r="F67" s="173" t="s">
        <v>249</v>
      </c>
      <c r="G67" s="229">
        <v>5</v>
      </c>
      <c r="H67" s="191"/>
      <c r="I67" s="96">
        <f t="shared" si="12"/>
        <v>0.14019999999999999</v>
      </c>
      <c r="J67" s="175">
        <f t="shared" si="13"/>
        <v>0</v>
      </c>
      <c r="K67" s="175">
        <f t="shared" si="14"/>
        <v>0</v>
      </c>
      <c r="M67" s="120"/>
      <c r="N67" s="120"/>
      <c r="O67" s="120"/>
      <c r="P67" s="120"/>
    </row>
    <row r="68" spans="1:16" s="119" customFormat="1">
      <c r="A68" s="134"/>
      <c r="B68" s="230"/>
      <c r="C68" s="97"/>
      <c r="D68" s="321"/>
      <c r="E68" s="101"/>
      <c r="F68" s="322"/>
      <c r="G68" s="185"/>
      <c r="H68" s="323"/>
      <c r="I68" s="96"/>
      <c r="J68" s="232"/>
      <c r="K68" s="225"/>
      <c r="M68" s="120"/>
      <c r="N68" s="120"/>
      <c r="O68" s="120"/>
      <c r="P68" s="120"/>
    </row>
    <row r="69" spans="1:16" s="119" customFormat="1">
      <c r="A69" s="134"/>
      <c r="B69" s="230"/>
      <c r="C69" s="158" t="s">
        <v>51</v>
      </c>
      <c r="D69" s="324"/>
      <c r="E69" s="325"/>
      <c r="F69" s="183"/>
      <c r="G69" s="326"/>
      <c r="H69" s="327"/>
      <c r="I69" s="96"/>
      <c r="J69" s="232"/>
      <c r="K69" s="180">
        <f>SUM(K64:K68)</f>
        <v>0</v>
      </c>
      <c r="M69" s="120"/>
      <c r="N69" s="120"/>
      <c r="O69" s="120"/>
      <c r="P69" s="120"/>
    </row>
    <row r="70" spans="1:16" s="119" customFormat="1">
      <c r="A70" s="134"/>
      <c r="B70" s="230"/>
      <c r="C70" s="97"/>
      <c r="D70" s="328"/>
      <c r="E70" s="329"/>
      <c r="F70" s="322"/>
      <c r="G70" s="185"/>
      <c r="H70" s="323"/>
      <c r="I70" s="96"/>
      <c r="J70" s="224"/>
      <c r="K70" s="264"/>
      <c r="M70" s="120"/>
      <c r="N70" s="120"/>
      <c r="O70" s="120"/>
      <c r="P70" s="120"/>
    </row>
    <row r="71" spans="1:16" s="119" customFormat="1" ht="16.5" thickBot="1">
      <c r="A71" s="134"/>
      <c r="B71" s="165">
        <v>6</v>
      </c>
      <c r="C71" s="166" t="s">
        <v>69</v>
      </c>
      <c r="D71" s="324"/>
      <c r="E71" s="329"/>
      <c r="F71" s="322"/>
      <c r="G71" s="185"/>
      <c r="H71" s="323"/>
      <c r="I71" s="229"/>
      <c r="J71" s="224"/>
      <c r="K71" s="225"/>
      <c r="M71" s="120"/>
      <c r="N71" s="120"/>
      <c r="O71" s="120"/>
      <c r="P71" s="120"/>
    </row>
    <row r="72" spans="1:16" s="121" customFormat="1" ht="32.25" thickBot="1">
      <c r="A72" s="142"/>
      <c r="B72" s="226" t="s">
        <v>70</v>
      </c>
      <c r="C72" s="172" t="s">
        <v>56</v>
      </c>
      <c r="D72" s="227"/>
      <c r="E72" s="228"/>
      <c r="F72" s="173" t="s">
        <v>30</v>
      </c>
      <c r="G72" s="229">
        <v>120</v>
      </c>
      <c r="H72" s="191"/>
      <c r="I72" s="96">
        <f t="shared" ref="I72:I75" si="15">$K$7</f>
        <v>0.14019999999999999</v>
      </c>
      <c r="J72" s="175">
        <f>ROUND(H72*(I72+1),2)</f>
        <v>0</v>
      </c>
      <c r="K72" s="175">
        <f>ROUND(G72*J72,2)</f>
        <v>0</v>
      </c>
      <c r="M72" s="120"/>
      <c r="N72" s="120"/>
      <c r="O72" s="120"/>
      <c r="P72" s="120"/>
    </row>
    <row r="73" spans="1:16" s="121" customFormat="1" ht="32.25" thickBot="1">
      <c r="A73" s="142"/>
      <c r="B73" s="226" t="s">
        <v>71</v>
      </c>
      <c r="C73" s="172" t="s">
        <v>57</v>
      </c>
      <c r="D73" s="227"/>
      <c r="E73" s="228"/>
      <c r="F73" s="173" t="s">
        <v>54</v>
      </c>
      <c r="G73" s="229">
        <v>7</v>
      </c>
      <c r="H73" s="191"/>
      <c r="I73" s="96">
        <f t="shared" si="15"/>
        <v>0.14019999999999999</v>
      </c>
      <c r="J73" s="175">
        <f t="shared" ref="J73:J75" si="16">ROUND(H73*(I73+1),2)</f>
        <v>0</v>
      </c>
      <c r="K73" s="175">
        <f t="shared" ref="K73:K75" si="17">ROUND(G73*J73,2)</f>
        <v>0</v>
      </c>
      <c r="L73" s="119"/>
      <c r="M73" s="120"/>
      <c r="N73" s="120"/>
      <c r="O73" s="120"/>
      <c r="P73" s="120"/>
    </row>
    <row r="74" spans="1:16" s="121" customFormat="1" ht="16.5" thickBot="1">
      <c r="A74" s="142"/>
      <c r="B74" s="226" t="s">
        <v>72</v>
      </c>
      <c r="C74" s="172" t="s">
        <v>267</v>
      </c>
      <c r="D74" s="227"/>
      <c r="E74" s="228"/>
      <c r="F74" s="173" t="s">
        <v>40</v>
      </c>
      <c r="G74" s="229">
        <v>6</v>
      </c>
      <c r="H74" s="191"/>
      <c r="I74" s="96">
        <f t="shared" si="15"/>
        <v>0.14019999999999999</v>
      </c>
      <c r="J74" s="175">
        <f t="shared" si="16"/>
        <v>0</v>
      </c>
      <c r="K74" s="175">
        <f t="shared" si="17"/>
        <v>0</v>
      </c>
      <c r="M74" s="120"/>
      <c r="N74" s="120"/>
      <c r="O74" s="120"/>
      <c r="P74" s="120"/>
    </row>
    <row r="75" spans="1:16" s="121" customFormat="1" ht="32.25" thickBot="1">
      <c r="A75" s="142"/>
      <c r="B75" s="226" t="s">
        <v>73</v>
      </c>
      <c r="C75" s="172" t="s">
        <v>240</v>
      </c>
      <c r="D75" s="227"/>
      <c r="E75" s="228"/>
      <c r="F75" s="173" t="s">
        <v>40</v>
      </c>
      <c r="G75" s="229">
        <v>1</v>
      </c>
      <c r="H75" s="191"/>
      <c r="I75" s="96">
        <f t="shared" si="15"/>
        <v>0.14019999999999999</v>
      </c>
      <c r="J75" s="175">
        <f t="shared" si="16"/>
        <v>0</v>
      </c>
      <c r="K75" s="175">
        <f t="shared" si="17"/>
        <v>0</v>
      </c>
      <c r="M75" s="120"/>
      <c r="N75" s="120"/>
      <c r="O75" s="120"/>
      <c r="P75" s="120"/>
    </row>
    <row r="76" spans="1:16" s="119" customFormat="1">
      <c r="A76" s="134"/>
      <c r="B76" s="230"/>
      <c r="C76" s="97"/>
      <c r="D76" s="321"/>
      <c r="E76" s="101"/>
      <c r="F76" s="322"/>
      <c r="G76" s="185"/>
      <c r="H76" s="323"/>
      <c r="I76" s="96"/>
      <c r="J76" s="232"/>
      <c r="K76" s="225"/>
      <c r="M76" s="120"/>
      <c r="N76" s="120"/>
      <c r="O76" s="120"/>
      <c r="P76" s="120"/>
    </row>
    <row r="77" spans="1:16" s="119" customFormat="1">
      <c r="A77" s="134"/>
      <c r="B77" s="230"/>
      <c r="C77" s="158" t="s">
        <v>74</v>
      </c>
      <c r="D77" s="324"/>
      <c r="E77" s="325"/>
      <c r="F77" s="183"/>
      <c r="G77" s="326"/>
      <c r="H77" s="327"/>
      <c r="I77" s="96"/>
      <c r="J77" s="232"/>
      <c r="K77" s="180">
        <f>SUM(K72:K76)</f>
        <v>0</v>
      </c>
      <c r="M77" s="120"/>
      <c r="N77" s="120"/>
      <c r="O77" s="120"/>
      <c r="P77" s="120"/>
    </row>
    <row r="78" spans="1:16" s="119" customFormat="1">
      <c r="A78" s="134"/>
      <c r="B78" s="230"/>
      <c r="C78" s="97"/>
      <c r="D78" s="328"/>
      <c r="E78" s="329"/>
      <c r="F78" s="322"/>
      <c r="G78" s="185"/>
      <c r="H78" s="323"/>
      <c r="I78" s="96"/>
      <c r="J78" s="232"/>
      <c r="K78" s="225"/>
      <c r="M78" s="120"/>
      <c r="N78" s="120"/>
      <c r="O78" s="120"/>
      <c r="P78" s="120"/>
    </row>
    <row r="79" spans="1:16" s="119" customFormat="1" ht="16.5" thickBot="1">
      <c r="A79" s="134"/>
      <c r="B79" s="165">
        <v>7</v>
      </c>
      <c r="C79" s="166" t="s">
        <v>75</v>
      </c>
      <c r="D79" s="324"/>
      <c r="E79" s="329"/>
      <c r="F79" s="322"/>
      <c r="G79" s="185"/>
      <c r="H79" s="323"/>
      <c r="I79" s="229"/>
      <c r="J79" s="224"/>
      <c r="K79" s="225"/>
      <c r="M79" s="120"/>
      <c r="N79" s="120"/>
      <c r="O79" s="120"/>
      <c r="P79" s="120"/>
    </row>
    <row r="80" spans="1:16" s="121" customFormat="1" ht="32.25" thickBot="1">
      <c r="A80" s="142"/>
      <c r="B80" s="226" t="s">
        <v>76</v>
      </c>
      <c r="C80" s="172" t="s">
        <v>56</v>
      </c>
      <c r="D80" s="227"/>
      <c r="E80" s="228"/>
      <c r="F80" s="173" t="s">
        <v>30</v>
      </c>
      <c r="G80" s="229">
        <v>74</v>
      </c>
      <c r="H80" s="191"/>
      <c r="I80" s="96">
        <f t="shared" ref="I80:I84" si="18">$K$7</f>
        <v>0.14019999999999999</v>
      </c>
      <c r="J80" s="175">
        <f>ROUND(H80*(I80+1),2)</f>
        <v>0</v>
      </c>
      <c r="K80" s="175">
        <f>ROUND(G80*J80,2)</f>
        <v>0</v>
      </c>
      <c r="M80" s="120"/>
      <c r="N80" s="120"/>
      <c r="O80" s="120"/>
      <c r="P80" s="120"/>
    </row>
    <row r="81" spans="1:16" s="121" customFormat="1" ht="32.25" thickBot="1">
      <c r="A81" s="142"/>
      <c r="B81" s="226" t="s">
        <v>77</v>
      </c>
      <c r="C81" s="172" t="s">
        <v>57</v>
      </c>
      <c r="D81" s="227"/>
      <c r="E81" s="228"/>
      <c r="F81" s="173" t="s">
        <v>54</v>
      </c>
      <c r="G81" s="229">
        <v>9</v>
      </c>
      <c r="H81" s="191"/>
      <c r="I81" s="96">
        <f t="shared" si="18"/>
        <v>0.14019999999999999</v>
      </c>
      <c r="J81" s="175">
        <f t="shared" ref="J81:J84" si="19">ROUND(H81*(I81+1),2)</f>
        <v>0</v>
      </c>
      <c r="K81" s="175">
        <f t="shared" ref="K81:K85" si="20">ROUND(G81*J81,2)</f>
        <v>0</v>
      </c>
      <c r="M81" s="120"/>
      <c r="N81" s="120"/>
      <c r="O81" s="120"/>
      <c r="P81" s="120"/>
    </row>
    <row r="82" spans="1:16" s="121" customFormat="1" ht="16.5" thickBot="1">
      <c r="A82" s="142"/>
      <c r="B82" s="226" t="s">
        <v>78</v>
      </c>
      <c r="C82" s="172" t="s">
        <v>268</v>
      </c>
      <c r="D82" s="227"/>
      <c r="E82" s="228"/>
      <c r="F82" s="173" t="s">
        <v>54</v>
      </c>
      <c r="G82" s="229">
        <v>1</v>
      </c>
      <c r="H82" s="191"/>
      <c r="I82" s="96">
        <f t="shared" si="18"/>
        <v>0.14019999999999999</v>
      </c>
      <c r="J82" s="175">
        <f t="shared" si="19"/>
        <v>0</v>
      </c>
      <c r="K82" s="175">
        <f t="shared" si="20"/>
        <v>0</v>
      </c>
      <c r="M82" s="120"/>
      <c r="N82" s="120"/>
      <c r="O82" s="120"/>
      <c r="P82" s="120"/>
    </row>
    <row r="83" spans="1:16" s="121" customFormat="1" ht="16.5" thickBot="1">
      <c r="A83" s="142"/>
      <c r="B83" s="226" t="s">
        <v>79</v>
      </c>
      <c r="C83" s="172" t="s">
        <v>267</v>
      </c>
      <c r="D83" s="227"/>
      <c r="E83" s="228"/>
      <c r="F83" s="173" t="s">
        <v>40</v>
      </c>
      <c r="G83" s="229">
        <v>5</v>
      </c>
      <c r="H83" s="191"/>
      <c r="I83" s="96">
        <f t="shared" si="18"/>
        <v>0.14019999999999999</v>
      </c>
      <c r="J83" s="175">
        <f t="shared" si="19"/>
        <v>0</v>
      </c>
      <c r="K83" s="175">
        <f t="shared" si="20"/>
        <v>0</v>
      </c>
      <c r="M83" s="120"/>
      <c r="N83" s="120"/>
      <c r="O83" s="120"/>
      <c r="P83" s="120"/>
    </row>
    <row r="84" spans="1:16" s="121" customFormat="1" ht="32.25" thickBot="1">
      <c r="A84" s="142"/>
      <c r="B84" s="226" t="s">
        <v>80</v>
      </c>
      <c r="C84" s="172" t="s">
        <v>240</v>
      </c>
      <c r="D84" s="227"/>
      <c r="E84" s="228"/>
      <c r="F84" s="173" t="s">
        <v>40</v>
      </c>
      <c r="G84" s="229">
        <v>1</v>
      </c>
      <c r="H84" s="191"/>
      <c r="I84" s="96">
        <f t="shared" si="18"/>
        <v>0.14019999999999999</v>
      </c>
      <c r="J84" s="175">
        <f t="shared" si="19"/>
        <v>0</v>
      </c>
      <c r="K84" s="175">
        <f t="shared" si="20"/>
        <v>0</v>
      </c>
      <c r="M84" s="120"/>
      <c r="N84" s="120"/>
      <c r="O84" s="120"/>
      <c r="P84" s="120"/>
    </row>
    <row r="85" spans="1:16" s="119" customFormat="1">
      <c r="A85" s="134"/>
      <c r="B85" s="230"/>
      <c r="C85" s="97"/>
      <c r="D85" s="321"/>
      <c r="E85" s="101"/>
      <c r="F85" s="322"/>
      <c r="G85" s="185"/>
      <c r="H85" s="323"/>
      <c r="I85" s="96"/>
      <c r="J85" s="232"/>
      <c r="K85" s="175">
        <f t="shared" si="20"/>
        <v>0</v>
      </c>
      <c r="M85" s="120"/>
      <c r="N85" s="120"/>
      <c r="O85" s="120"/>
      <c r="P85" s="120"/>
    </row>
    <row r="86" spans="1:16" s="119" customFormat="1">
      <c r="A86" s="134"/>
      <c r="B86" s="230"/>
      <c r="C86" s="158" t="s">
        <v>81</v>
      </c>
      <c r="D86" s="324"/>
      <c r="E86" s="325"/>
      <c r="F86" s="183"/>
      <c r="G86" s="326"/>
      <c r="H86" s="327"/>
      <c r="I86" s="96"/>
      <c r="J86" s="232"/>
      <c r="K86" s="180">
        <f>SUM(K80:K85)</f>
        <v>0</v>
      </c>
      <c r="M86" s="120"/>
      <c r="N86" s="120"/>
      <c r="O86" s="120"/>
      <c r="P86" s="120"/>
    </row>
    <row r="87" spans="1:16" s="119" customFormat="1">
      <c r="A87" s="134"/>
      <c r="B87" s="230"/>
      <c r="C87" s="97"/>
      <c r="D87" s="328"/>
      <c r="E87" s="329"/>
      <c r="F87" s="322"/>
      <c r="G87" s="185"/>
      <c r="H87" s="323"/>
      <c r="I87" s="96"/>
      <c r="J87" s="232"/>
      <c r="K87" s="225"/>
      <c r="M87" s="120"/>
      <c r="N87" s="120"/>
      <c r="O87" s="120"/>
      <c r="P87" s="120"/>
    </row>
    <row r="88" spans="1:16" s="119" customFormat="1" ht="32.25" thickBot="1">
      <c r="A88" s="134"/>
      <c r="B88" s="165">
        <v>8</v>
      </c>
      <c r="C88" s="166" t="s">
        <v>82</v>
      </c>
      <c r="D88" s="324"/>
      <c r="E88" s="329"/>
      <c r="F88" s="322"/>
      <c r="G88" s="185"/>
      <c r="H88" s="323"/>
      <c r="I88" s="229"/>
      <c r="J88" s="224"/>
      <c r="K88" s="225"/>
      <c r="M88" s="120"/>
      <c r="N88" s="120"/>
      <c r="O88" s="120"/>
      <c r="P88" s="120"/>
    </row>
    <row r="89" spans="1:16" s="121" customFormat="1" ht="32.25" thickBot="1">
      <c r="A89" s="142"/>
      <c r="B89" s="226" t="s">
        <v>83</v>
      </c>
      <c r="C89" s="172" t="s">
        <v>56</v>
      </c>
      <c r="D89" s="227"/>
      <c r="E89" s="228"/>
      <c r="F89" s="173" t="s">
        <v>30</v>
      </c>
      <c r="G89" s="229">
        <v>52</v>
      </c>
      <c r="H89" s="191"/>
      <c r="I89" s="96">
        <f t="shared" ref="I89:I93" si="21">$K$7</f>
        <v>0.14019999999999999</v>
      </c>
      <c r="J89" s="175">
        <f>ROUND(H89*(I89+1),2)</f>
        <v>0</v>
      </c>
      <c r="K89" s="175">
        <f>ROUND(G89*J89,2)</f>
        <v>0</v>
      </c>
      <c r="M89" s="120"/>
      <c r="N89" s="120"/>
      <c r="O89" s="120"/>
      <c r="P89" s="120"/>
    </row>
    <row r="90" spans="1:16" s="121" customFormat="1" ht="32.25" thickBot="1">
      <c r="A90" s="142"/>
      <c r="B90" s="226" t="s">
        <v>84</v>
      </c>
      <c r="C90" s="172" t="s">
        <v>57</v>
      </c>
      <c r="D90" s="227"/>
      <c r="E90" s="228"/>
      <c r="F90" s="173" t="s">
        <v>54</v>
      </c>
      <c r="G90" s="229">
        <v>5</v>
      </c>
      <c r="H90" s="191"/>
      <c r="I90" s="96">
        <f t="shared" si="21"/>
        <v>0.14019999999999999</v>
      </c>
      <c r="J90" s="175">
        <f t="shared" ref="J90:J93" si="22">ROUND(H90*(I90+1),2)</f>
        <v>0</v>
      </c>
      <c r="K90" s="175">
        <f t="shared" ref="K90:K93" si="23">ROUND(G90*J90,2)</f>
        <v>0</v>
      </c>
      <c r="M90" s="120"/>
      <c r="N90" s="120"/>
      <c r="O90" s="120"/>
      <c r="P90" s="120"/>
    </row>
    <row r="91" spans="1:16" s="121" customFormat="1" ht="16.5" thickBot="1">
      <c r="A91" s="142"/>
      <c r="B91" s="226" t="s">
        <v>85</v>
      </c>
      <c r="C91" s="172" t="s">
        <v>268</v>
      </c>
      <c r="D91" s="227"/>
      <c r="E91" s="228"/>
      <c r="F91" s="173" t="s">
        <v>54</v>
      </c>
      <c r="G91" s="229">
        <v>1</v>
      </c>
      <c r="H91" s="191"/>
      <c r="I91" s="96">
        <f t="shared" si="21"/>
        <v>0.14019999999999999</v>
      </c>
      <c r="J91" s="175">
        <f t="shared" si="22"/>
        <v>0</v>
      </c>
      <c r="K91" s="175">
        <f t="shared" si="23"/>
        <v>0</v>
      </c>
      <c r="M91" s="120"/>
      <c r="N91" s="120"/>
      <c r="O91" s="120"/>
      <c r="P91" s="120"/>
    </row>
    <row r="92" spans="1:16" s="121" customFormat="1" ht="16.5" thickBot="1">
      <c r="A92" s="142"/>
      <c r="B92" s="226" t="s">
        <v>86</v>
      </c>
      <c r="C92" s="172" t="s">
        <v>267</v>
      </c>
      <c r="D92" s="227"/>
      <c r="E92" s="228"/>
      <c r="F92" s="173" t="s">
        <v>40</v>
      </c>
      <c r="G92" s="229">
        <v>4</v>
      </c>
      <c r="H92" s="191"/>
      <c r="I92" s="96">
        <f t="shared" si="21"/>
        <v>0.14019999999999999</v>
      </c>
      <c r="J92" s="175">
        <f t="shared" si="22"/>
        <v>0</v>
      </c>
      <c r="K92" s="175">
        <f t="shared" si="23"/>
        <v>0</v>
      </c>
      <c r="M92" s="120"/>
      <c r="N92" s="120"/>
      <c r="O92" s="120"/>
      <c r="P92" s="120"/>
    </row>
    <row r="93" spans="1:16" s="121" customFormat="1" ht="32.25" thickBot="1">
      <c r="A93" s="142"/>
      <c r="B93" s="226" t="s">
        <v>87</v>
      </c>
      <c r="C93" s="172" t="s">
        <v>240</v>
      </c>
      <c r="D93" s="227"/>
      <c r="E93" s="228"/>
      <c r="F93" s="173" t="s">
        <v>40</v>
      </c>
      <c r="G93" s="229">
        <v>1</v>
      </c>
      <c r="H93" s="191"/>
      <c r="I93" s="96">
        <f t="shared" si="21"/>
        <v>0.14019999999999999</v>
      </c>
      <c r="J93" s="175">
        <f t="shared" si="22"/>
        <v>0</v>
      </c>
      <c r="K93" s="175">
        <f t="shared" si="23"/>
        <v>0</v>
      </c>
      <c r="M93" s="120"/>
      <c r="N93" s="120"/>
      <c r="O93" s="120"/>
      <c r="P93" s="120"/>
    </row>
    <row r="94" spans="1:16" s="119" customFormat="1">
      <c r="A94" s="134"/>
      <c r="B94" s="230"/>
      <c r="C94" s="97"/>
      <c r="D94" s="321"/>
      <c r="E94" s="101"/>
      <c r="F94" s="322"/>
      <c r="G94" s="185"/>
      <c r="H94" s="323"/>
      <c r="I94" s="96"/>
      <c r="J94" s="232"/>
      <c r="K94" s="225"/>
      <c r="M94" s="120"/>
      <c r="N94" s="120"/>
      <c r="O94" s="120"/>
      <c r="P94" s="120"/>
    </row>
    <row r="95" spans="1:16" s="119" customFormat="1">
      <c r="A95" s="134"/>
      <c r="B95" s="230"/>
      <c r="C95" s="158" t="s">
        <v>88</v>
      </c>
      <c r="D95" s="324"/>
      <c r="E95" s="325"/>
      <c r="F95" s="183"/>
      <c r="G95" s="326"/>
      <c r="H95" s="327"/>
      <c r="I95" s="96"/>
      <c r="J95" s="232"/>
      <c r="K95" s="180">
        <f>SUM(K89:K94)</f>
        <v>0</v>
      </c>
      <c r="M95" s="120"/>
      <c r="N95" s="120"/>
      <c r="O95" s="120"/>
      <c r="P95" s="120"/>
    </row>
    <row r="96" spans="1:16" s="119" customFormat="1">
      <c r="A96" s="134"/>
      <c r="B96" s="230"/>
      <c r="C96" s="97"/>
      <c r="D96" s="328"/>
      <c r="E96" s="329"/>
      <c r="F96" s="322"/>
      <c r="G96" s="185"/>
      <c r="H96" s="323"/>
      <c r="I96" s="96"/>
      <c r="J96" s="232"/>
      <c r="K96" s="225"/>
      <c r="M96" s="120"/>
      <c r="N96" s="120"/>
      <c r="O96" s="120"/>
      <c r="P96" s="120"/>
    </row>
    <row r="97" spans="1:16" s="119" customFormat="1" ht="32.25" thickBot="1">
      <c r="A97" s="134"/>
      <c r="B97" s="165">
        <v>9</v>
      </c>
      <c r="C97" s="166" t="s">
        <v>89</v>
      </c>
      <c r="D97" s="324"/>
      <c r="E97" s="329"/>
      <c r="F97" s="322"/>
      <c r="G97" s="185"/>
      <c r="H97" s="323"/>
      <c r="I97" s="229"/>
      <c r="J97" s="224"/>
      <c r="K97" s="225"/>
      <c r="M97" s="120"/>
      <c r="N97" s="120"/>
      <c r="O97" s="120"/>
      <c r="P97" s="120"/>
    </row>
    <row r="98" spans="1:16" s="121" customFormat="1" ht="32.25" thickBot="1">
      <c r="A98" s="142"/>
      <c r="B98" s="226" t="s">
        <v>90</v>
      </c>
      <c r="C98" s="172" t="s">
        <v>91</v>
      </c>
      <c r="D98" s="227" t="s">
        <v>275</v>
      </c>
      <c r="E98" s="228" t="s">
        <v>26</v>
      </c>
      <c r="F98" s="173" t="s">
        <v>30</v>
      </c>
      <c r="G98" s="174">
        <v>67</v>
      </c>
      <c r="H98" s="401">
        <f>ROUND('C-1.3_06'!$G$15,2)</f>
        <v>0</v>
      </c>
      <c r="I98" s="96">
        <f t="shared" ref="I98:I101" si="24">$K$7</f>
        <v>0.14019999999999999</v>
      </c>
      <c r="J98" s="175">
        <f>ROUND(H98*(I98+1),2)</f>
        <v>0</v>
      </c>
      <c r="K98" s="175">
        <f>ROUND(G98*J98,2)</f>
        <v>0</v>
      </c>
      <c r="M98" s="120"/>
      <c r="N98" s="120"/>
      <c r="O98" s="120"/>
      <c r="P98" s="120"/>
    </row>
    <row r="99" spans="1:16" s="121" customFormat="1" ht="48" thickBot="1">
      <c r="A99" s="142"/>
      <c r="B99" s="226" t="s">
        <v>92</v>
      </c>
      <c r="C99" s="172" t="s">
        <v>93</v>
      </c>
      <c r="D99" s="227" t="s">
        <v>276</v>
      </c>
      <c r="E99" s="228" t="s">
        <v>26</v>
      </c>
      <c r="F99" s="173" t="s">
        <v>94</v>
      </c>
      <c r="G99" s="174">
        <v>11</v>
      </c>
      <c r="H99" s="401">
        <f>ROUND('C-1.3_07'!$G$20,2)</f>
        <v>0</v>
      </c>
      <c r="I99" s="96">
        <f t="shared" si="24"/>
        <v>0.14019999999999999</v>
      </c>
      <c r="J99" s="175">
        <f t="shared" ref="J99:J101" si="25">ROUND(H99*(I99+1),2)</f>
        <v>0</v>
      </c>
      <c r="K99" s="175">
        <f t="shared" ref="K99:K101" si="26">ROUND(G99*J99,2)</f>
        <v>0</v>
      </c>
      <c r="M99" s="120"/>
      <c r="N99" s="120"/>
      <c r="O99" s="120"/>
      <c r="P99" s="120"/>
    </row>
    <row r="100" spans="1:16" s="121" customFormat="1" ht="48" thickBot="1">
      <c r="A100" s="142"/>
      <c r="B100" s="226" t="s">
        <v>95</v>
      </c>
      <c r="C100" s="172" t="s">
        <v>96</v>
      </c>
      <c r="D100" s="227" t="s">
        <v>277</v>
      </c>
      <c r="E100" s="228" t="s">
        <v>26</v>
      </c>
      <c r="F100" s="173" t="s">
        <v>94</v>
      </c>
      <c r="G100" s="174">
        <v>9</v>
      </c>
      <c r="H100" s="401">
        <f>ROUND('C-1.3_08'!$G$17,2)</f>
        <v>0</v>
      </c>
      <c r="I100" s="96">
        <f t="shared" si="24"/>
        <v>0.14019999999999999</v>
      </c>
      <c r="J100" s="175">
        <f t="shared" si="25"/>
        <v>0</v>
      </c>
      <c r="K100" s="175">
        <f t="shared" si="26"/>
        <v>0</v>
      </c>
      <c r="M100" s="120"/>
      <c r="N100" s="120"/>
      <c r="O100" s="120"/>
      <c r="P100" s="120"/>
    </row>
    <row r="101" spans="1:16" s="121" customFormat="1" ht="32.25" thickBot="1">
      <c r="A101" s="142"/>
      <c r="B101" s="226" t="s">
        <v>97</v>
      </c>
      <c r="C101" s="172" t="s">
        <v>98</v>
      </c>
      <c r="D101" s="227" t="s">
        <v>278</v>
      </c>
      <c r="E101" s="228" t="s">
        <v>26</v>
      </c>
      <c r="F101" s="173" t="s">
        <v>94</v>
      </c>
      <c r="G101" s="174">
        <v>10</v>
      </c>
      <c r="H101" s="401">
        <f>ROUND('C-1.3_09'!$G$17,2)</f>
        <v>0</v>
      </c>
      <c r="I101" s="96">
        <f t="shared" si="24"/>
        <v>0.14019999999999999</v>
      </c>
      <c r="J101" s="175">
        <f t="shared" si="25"/>
        <v>0</v>
      </c>
      <c r="K101" s="175">
        <f t="shared" si="26"/>
        <v>0</v>
      </c>
      <c r="M101" s="120"/>
      <c r="N101" s="120"/>
      <c r="O101" s="120"/>
      <c r="P101" s="120"/>
    </row>
    <row r="102" spans="1:16" s="119" customFormat="1">
      <c r="A102" s="134"/>
      <c r="B102" s="230"/>
      <c r="C102" s="97"/>
      <c r="D102" s="321"/>
      <c r="E102" s="101"/>
      <c r="F102" s="322"/>
      <c r="G102" s="185"/>
      <c r="H102" s="229"/>
      <c r="I102" s="96"/>
      <c r="J102" s="232"/>
      <c r="K102" s="225"/>
      <c r="M102" s="120"/>
      <c r="N102" s="120"/>
      <c r="O102" s="120"/>
      <c r="P102" s="120"/>
    </row>
    <row r="103" spans="1:16" s="119" customFormat="1">
      <c r="A103" s="134"/>
      <c r="B103" s="230"/>
      <c r="C103" s="158" t="s">
        <v>99</v>
      </c>
      <c r="D103" s="324"/>
      <c r="E103" s="325"/>
      <c r="F103" s="183"/>
      <c r="G103" s="326"/>
      <c r="H103" s="336"/>
      <c r="I103" s="96"/>
      <c r="J103" s="232"/>
      <c r="K103" s="180">
        <f>SUM(K98:K102)</f>
        <v>0</v>
      </c>
      <c r="M103" s="120"/>
      <c r="N103" s="120"/>
      <c r="O103" s="120"/>
      <c r="P103" s="120"/>
    </row>
    <row r="104" spans="1:16" s="119" customFormat="1">
      <c r="A104" s="134"/>
      <c r="B104" s="337"/>
      <c r="C104" s="158"/>
      <c r="D104" s="324"/>
      <c r="E104" s="325"/>
      <c r="F104" s="183"/>
      <c r="G104" s="326"/>
      <c r="H104" s="338"/>
      <c r="I104" s="96"/>
      <c r="J104" s="232"/>
      <c r="K104" s="250"/>
      <c r="M104" s="120"/>
      <c r="N104" s="120"/>
      <c r="O104" s="120"/>
      <c r="P104" s="120"/>
    </row>
    <row r="105" spans="1:16" s="4" customFormat="1">
      <c r="A105" s="164"/>
      <c r="B105" s="242"/>
      <c r="C105" s="158"/>
      <c r="D105" s="254"/>
      <c r="E105" s="255"/>
      <c r="F105" s="177"/>
      <c r="G105" s="178"/>
      <c r="H105" s="179"/>
      <c r="I105" s="96"/>
      <c r="J105" s="232"/>
      <c r="K105" s="250"/>
      <c r="L105" s="5"/>
      <c r="M105" s="7"/>
    </row>
    <row r="106" spans="1:16">
      <c r="B106" s="230"/>
      <c r="C106" s="183" t="s">
        <v>8</v>
      </c>
      <c r="D106" s="262"/>
      <c r="E106" s="220"/>
      <c r="F106" s="263"/>
      <c r="G106" s="222"/>
      <c r="H106" s="222"/>
      <c r="I106" s="222"/>
      <c r="J106" s="264"/>
      <c r="K106" s="186">
        <f>SUM(K30:K105)/2</f>
        <v>0</v>
      </c>
      <c r="L106" s="6"/>
    </row>
    <row r="107" spans="1:16">
      <c r="B107" s="213"/>
      <c r="C107" s="265"/>
      <c r="D107" s="266"/>
      <c r="E107" s="216"/>
      <c r="F107" s="188"/>
      <c r="G107" s="189"/>
      <c r="H107" s="190"/>
      <c r="I107" s="190"/>
      <c r="J107" s="190"/>
      <c r="K107" s="189"/>
    </row>
    <row r="108" spans="1:16">
      <c r="B108" s="139"/>
      <c r="H108" s="143"/>
      <c r="I108" s="143"/>
      <c r="J108" s="143"/>
    </row>
  </sheetData>
  <sheetProtection algorithmName="SHA-512" hashValue="U+Xz/LVTn6GcKLoM7TAMqdoA8u8DFhf7o/C89OJmElUPTRrmhz9Ttb6Cx8rAMXTUxwPTk18qyEkAnhmfLggqJg==" saltValue="sIJeaOah94ydXznwbP5v7g==" spinCount="100000" sheet="1" objects="1" scenarios="1" formatColumns="0" formatRows="0"/>
  <mergeCells count="10">
    <mergeCell ref="C7:G7"/>
    <mergeCell ref="H7:J7"/>
    <mergeCell ref="B4:B7"/>
    <mergeCell ref="B2:B3"/>
    <mergeCell ref="C6:G6"/>
    <mergeCell ref="H6:J6"/>
    <mergeCell ref="C2:K2"/>
    <mergeCell ref="C3:K3"/>
    <mergeCell ref="C4:K4"/>
    <mergeCell ref="C5:K5"/>
  </mergeCells>
  <printOptions horizontalCentered="1"/>
  <pageMargins left="0.78740157480314965" right="0.59055118110236227" top="0.98425196850393704" bottom="0.78740157480314965" header="0.39370078740157483" footer="0.39370078740157483"/>
  <pageSetup paperSize="9" scale="65" fitToHeight="0" orientation="portrait" r:id="rId1"/>
  <headerFooter scaleWithDoc="0">
    <oddHeader>&amp;L&amp;"Book Antiqua,Negrito"&amp;10Rev-2&amp;C&amp;"Book Antiqua,Negrito"&amp;10Primeira Etapa&amp;R&amp;G</oddHeader>
    <oddFooter>&amp;L&amp;"Arial,Negrito"&amp;10CTR 464&amp;C&amp;"Arial,Negrito"&amp;10 4.&amp;P&amp;R&amp;"Arial,Itálico"&amp;10Origem: 408-Orçamento_Rel 2</oddFooter>
  </headerFooter>
  <rowBreaks count="2" manualBreakCount="2">
    <brk id="29" max="16383" man="1"/>
    <brk id="66" max="16383" man="1"/>
  </rowBreaks>
  <legacy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Plan24">
    <tabColor rgb="FFFFFF00"/>
  </sheetPr>
  <dimension ref="A3:AMI110"/>
  <sheetViews>
    <sheetView showZeros="0" zoomScaleNormal="100" workbookViewId="0"/>
  </sheetViews>
  <sheetFormatPr defaultColWidth="9.140625" defaultRowHeight="15"/>
  <cols>
    <col min="1" max="1" width="36.85546875" style="79" customWidth="1"/>
    <col min="2" max="2" width="5" style="123" customWidth="1"/>
    <col min="3" max="3" width="27.85546875" style="123" customWidth="1"/>
    <col min="4" max="4" width="5.7109375" style="48" customWidth="1"/>
    <col min="5" max="5" width="7.85546875" style="49" customWidth="1"/>
    <col min="6" max="6" width="15.7109375" style="48" customWidth="1"/>
    <col min="7" max="7" width="15.7109375" style="123" customWidth="1"/>
    <col min="8" max="8" width="10.5703125" style="270" customWidth="1"/>
    <col min="9" max="9" width="9.140625" style="271"/>
    <col min="10" max="11" width="11.140625" style="271" customWidth="1"/>
    <col min="12" max="248" width="9.140625" style="271"/>
    <col min="249" max="249" width="36.85546875" style="271" customWidth="1"/>
    <col min="250" max="250" width="5.85546875" style="271" customWidth="1"/>
    <col min="251" max="251" width="33.140625" style="271" customWidth="1"/>
    <col min="252" max="252" width="8" style="271" customWidth="1"/>
    <col min="253" max="253" width="5.7109375" style="271" customWidth="1"/>
    <col min="254" max="254" width="6.85546875" style="271" customWidth="1"/>
    <col min="255" max="255" width="10.140625" style="271" customWidth="1"/>
    <col min="256" max="256" width="10.42578125" style="271" customWidth="1"/>
    <col min="257" max="257" width="10.5703125" style="271" customWidth="1"/>
    <col min="258" max="259" width="9.140625" style="271"/>
    <col min="260" max="260" width="9" style="271" customWidth="1"/>
    <col min="261" max="504" width="9.140625" style="271"/>
    <col min="505" max="505" width="36.85546875" style="271" customWidth="1"/>
    <col min="506" max="506" width="5.85546875" style="271" customWidth="1"/>
    <col min="507" max="507" width="33.140625" style="271" customWidth="1"/>
    <col min="508" max="508" width="8" style="271" customWidth="1"/>
    <col min="509" max="509" width="5.7109375" style="271" customWidth="1"/>
    <col min="510" max="510" width="6.85546875" style="271" customWidth="1"/>
    <col min="511" max="511" width="10.140625" style="271" customWidth="1"/>
    <col min="512" max="512" width="10.42578125" style="271" customWidth="1"/>
    <col min="513" max="513" width="10.5703125" style="271" customWidth="1"/>
    <col min="514" max="515" width="9.140625" style="271"/>
    <col min="516" max="516" width="9" style="271" customWidth="1"/>
    <col min="517" max="760" width="9.140625" style="271"/>
    <col min="761" max="761" width="36.85546875" style="271" customWidth="1"/>
    <col min="762" max="762" width="5.85546875" style="271" customWidth="1"/>
    <col min="763" max="763" width="33.140625" style="271" customWidth="1"/>
    <col min="764" max="764" width="8" style="271" customWidth="1"/>
    <col min="765" max="765" width="5.7109375" style="271" customWidth="1"/>
    <col min="766" max="766" width="6.85546875" style="271" customWidth="1"/>
    <col min="767" max="767" width="10.140625" style="271" customWidth="1"/>
    <col min="768" max="768" width="10.42578125" style="271" customWidth="1"/>
    <col min="769" max="769" width="10.5703125" style="271" customWidth="1"/>
    <col min="770" max="771" width="9.140625" style="271"/>
    <col min="772" max="772" width="9" style="271" customWidth="1"/>
    <col min="773" max="1016" width="9.140625" style="271"/>
    <col min="1017" max="1017" width="36.85546875" style="271" customWidth="1"/>
    <col min="1018" max="1018" width="5.85546875" style="271" customWidth="1"/>
    <col min="1019" max="1019" width="33.140625" style="271" customWidth="1"/>
    <col min="1020" max="1020" width="8" style="271" customWidth="1"/>
    <col min="1021" max="1021" width="5.7109375" style="271" customWidth="1"/>
    <col min="1022" max="1022" width="6.85546875" style="271" customWidth="1"/>
    <col min="1023" max="1023" width="10.140625" style="271" customWidth="1"/>
    <col min="1024" max="16384" width="9.140625" style="127"/>
  </cols>
  <sheetData>
    <row r="3" spans="1:11" s="267" customFormat="1" ht="16.5" customHeight="1">
      <c r="A3" s="123"/>
      <c r="B3" s="472" t="s">
        <v>176</v>
      </c>
      <c r="C3" s="472"/>
      <c r="D3" s="472"/>
      <c r="E3" s="472"/>
      <c r="F3" s="472"/>
      <c r="G3" s="472"/>
    </row>
    <row r="4" spans="1:11" s="267" customFormat="1" ht="16.5" customHeight="1">
      <c r="A4" s="123"/>
      <c r="B4" s="56"/>
      <c r="C4" s="59" t="s">
        <v>26</v>
      </c>
      <c r="D4" s="58"/>
      <c r="E4" s="57"/>
      <c r="F4" s="59"/>
      <c r="G4" s="60"/>
    </row>
    <row r="5" spans="1:11" s="267" customFormat="1" ht="16.5" customHeight="1">
      <c r="A5" s="123"/>
      <c r="B5" s="56"/>
      <c r="C5" s="59" t="s">
        <v>275</v>
      </c>
      <c r="D5" s="58"/>
      <c r="E5" s="57"/>
      <c r="F5" s="59"/>
      <c r="G5" s="60"/>
    </row>
    <row r="6" spans="1:11" s="267" customFormat="1" ht="31.5" customHeight="1">
      <c r="A6" s="123"/>
      <c r="B6" s="63"/>
      <c r="C6" s="473" t="s">
        <v>91</v>
      </c>
      <c r="D6" s="473"/>
      <c r="E6" s="473"/>
      <c r="F6" s="473"/>
      <c r="G6" s="473"/>
    </row>
    <row r="7" spans="1:11" s="267" customFormat="1" ht="12.75" customHeight="1">
      <c r="A7" s="123"/>
      <c r="B7" s="64"/>
      <c r="C7" s="64"/>
      <c r="D7" s="65"/>
      <c r="E7" s="65"/>
      <c r="F7" s="64"/>
      <c r="G7" s="64"/>
      <c r="H7" s="268"/>
    </row>
    <row r="8" spans="1:11" s="267" customFormat="1" ht="12.75" customHeight="1">
      <c r="A8" s="123"/>
      <c r="B8" s="94" t="s">
        <v>177</v>
      </c>
      <c r="C8" s="94" t="s">
        <v>30</v>
      </c>
      <c r="D8" s="65"/>
      <c r="E8" s="65"/>
      <c r="F8" s="64"/>
      <c r="G8" s="64"/>
      <c r="H8" s="268"/>
    </row>
    <row r="9" spans="1:11" s="267" customFormat="1" ht="12.75" customHeight="1">
      <c r="A9" s="123"/>
      <c r="B9" s="66"/>
      <c r="C9" s="66"/>
      <c r="D9" s="67"/>
      <c r="E9" s="67"/>
      <c r="F9" s="66"/>
      <c r="G9" s="66"/>
      <c r="H9" s="268"/>
    </row>
    <row r="10" spans="1:11" s="267" customFormat="1" ht="25.5" customHeight="1" thickBot="1">
      <c r="A10" s="123"/>
      <c r="B10" s="68" t="s">
        <v>6</v>
      </c>
      <c r="C10" s="68" t="s">
        <v>7</v>
      </c>
      <c r="D10" s="68" t="s">
        <v>12</v>
      </c>
      <c r="E10" s="68" t="s">
        <v>13</v>
      </c>
      <c r="F10" s="126" t="s">
        <v>178</v>
      </c>
      <c r="G10" s="69" t="s">
        <v>179</v>
      </c>
      <c r="H10" s="268"/>
    </row>
    <row r="11" spans="1:11" s="267" customFormat="1" ht="26.25" thickBot="1">
      <c r="A11" s="123"/>
      <c r="B11" s="93">
        <v>1</v>
      </c>
      <c r="C11" s="103" t="s">
        <v>203</v>
      </c>
      <c r="D11" s="104" t="s">
        <v>16</v>
      </c>
      <c r="E11" s="115">
        <f>ROUND($D$23+$D$30,2)</f>
        <v>0.94</v>
      </c>
      <c r="F11" s="342"/>
      <c r="G11" s="114">
        <f>ROUND(E11*F11,2)</f>
        <v>0</v>
      </c>
      <c r="H11" s="268"/>
    </row>
    <row r="12" spans="1:11" s="267" customFormat="1" ht="26.25" thickBot="1">
      <c r="A12" s="123"/>
      <c r="B12" s="93">
        <f>B11+1</f>
        <v>2</v>
      </c>
      <c r="C12" s="103" t="s">
        <v>191</v>
      </c>
      <c r="D12" s="104" t="s">
        <v>109</v>
      </c>
      <c r="E12" s="115">
        <v>0.5</v>
      </c>
      <c r="F12" s="272"/>
      <c r="G12" s="114">
        <f t="shared" ref="G12:G13" si="0">ROUND(E12*F12,2)</f>
        <v>0</v>
      </c>
      <c r="H12" s="268"/>
      <c r="K12" s="271"/>
    </row>
    <row r="13" spans="1:11" s="267" customFormat="1" ht="26.25" thickBot="1">
      <c r="A13" s="123"/>
      <c r="B13" s="93">
        <f>B12+1</f>
        <v>3</v>
      </c>
      <c r="C13" s="103" t="s">
        <v>201</v>
      </c>
      <c r="D13" s="104" t="s">
        <v>109</v>
      </c>
      <c r="E13" s="115">
        <v>0.5</v>
      </c>
      <c r="F13" s="343"/>
      <c r="G13" s="114">
        <f t="shared" si="0"/>
        <v>0</v>
      </c>
      <c r="H13" s="268"/>
      <c r="K13" s="271"/>
    </row>
    <row r="14" spans="1:11" s="267" customFormat="1" ht="12.75" customHeight="1">
      <c r="A14" s="123"/>
      <c r="B14" s="70"/>
      <c r="C14" s="71"/>
      <c r="D14" s="124"/>
      <c r="E14" s="73"/>
      <c r="F14" s="74"/>
      <c r="G14" s="75"/>
      <c r="H14" s="268"/>
    </row>
    <row r="15" spans="1:11" s="267" customFormat="1" ht="12.75" customHeight="1">
      <c r="A15" s="123"/>
      <c r="B15" s="71"/>
      <c r="C15" s="123"/>
      <c r="D15" s="125"/>
      <c r="E15" s="124"/>
      <c r="F15" s="77" t="s">
        <v>180</v>
      </c>
      <c r="G15" s="78">
        <f>SUM(G11:G14)</f>
        <v>0</v>
      </c>
      <c r="H15" s="268"/>
    </row>
    <row r="16" spans="1:11" s="267" customFormat="1" ht="12.75" customHeight="1">
      <c r="A16" s="123"/>
      <c r="B16" s="71"/>
      <c r="C16" s="80" t="s">
        <v>192</v>
      </c>
      <c r="D16" s="125"/>
      <c r="E16" s="124"/>
      <c r="F16" s="125"/>
      <c r="G16" s="125"/>
      <c r="H16" s="268"/>
    </row>
    <row r="17" spans="1:14" s="267" customFormat="1" ht="12.75" customHeight="1">
      <c r="A17" s="123"/>
      <c r="B17" s="125"/>
      <c r="C17" s="80"/>
      <c r="D17" s="125"/>
      <c r="E17" s="125"/>
      <c r="F17" s="125"/>
      <c r="G17" s="125"/>
      <c r="H17" s="268"/>
    </row>
    <row r="18" spans="1:14" s="267" customFormat="1" ht="12.75" customHeight="1">
      <c r="A18" s="123"/>
      <c r="B18" s="125"/>
      <c r="C18" s="81" t="s">
        <v>204</v>
      </c>
      <c r="D18" s="80"/>
      <c r="E18" s="125"/>
      <c r="F18" s="125"/>
      <c r="G18" s="125"/>
      <c r="H18" s="268"/>
    </row>
    <row r="19" spans="1:14" s="267" customFormat="1" ht="12.75" customHeight="1">
      <c r="A19" s="123"/>
      <c r="B19" s="125"/>
      <c r="C19" s="89" t="s">
        <v>205</v>
      </c>
      <c r="D19" s="80"/>
      <c r="E19" s="125"/>
      <c r="F19" s="125"/>
      <c r="G19" s="125"/>
      <c r="H19" s="268"/>
    </row>
    <row r="20" spans="1:14" s="267" customFormat="1" ht="12.75" customHeight="1">
      <c r="A20" s="123"/>
      <c r="B20" s="91"/>
      <c r="C20" s="82" t="s">
        <v>167</v>
      </c>
      <c r="D20" s="51">
        <v>1</v>
      </c>
      <c r="E20" s="83" t="s">
        <v>30</v>
      </c>
      <c r="F20" s="124"/>
      <c r="G20" s="88"/>
      <c r="H20" s="339"/>
    </row>
    <row r="21" spans="1:14" s="267" customFormat="1" ht="12.75" customHeight="1">
      <c r="A21" s="123"/>
      <c r="B21" s="92"/>
      <c r="C21" s="82" t="s">
        <v>168</v>
      </c>
      <c r="D21" s="51">
        <v>0.3</v>
      </c>
      <c r="E21" s="83" t="s">
        <v>30</v>
      </c>
      <c r="F21" s="124"/>
      <c r="G21" s="88"/>
      <c r="H21" s="339"/>
    </row>
    <row r="22" spans="1:14" s="267" customFormat="1" ht="12.75" customHeight="1">
      <c r="A22" s="123"/>
      <c r="B22" s="92"/>
      <c r="C22" s="82" t="s">
        <v>171</v>
      </c>
      <c r="D22" s="51">
        <v>0.15</v>
      </c>
      <c r="E22" s="83" t="s">
        <v>30</v>
      </c>
      <c r="F22" s="124"/>
      <c r="G22" s="88"/>
      <c r="H22" s="339"/>
    </row>
    <row r="23" spans="1:14" s="267" customFormat="1" ht="12.75" customHeight="1">
      <c r="A23" s="123"/>
      <c r="B23" s="82"/>
      <c r="C23" s="84" t="s">
        <v>165</v>
      </c>
      <c r="D23" s="52">
        <v>0.6</v>
      </c>
      <c r="E23" s="53" t="s">
        <v>16</v>
      </c>
      <c r="F23" s="124"/>
      <c r="G23" s="88"/>
      <c r="H23" s="339"/>
    </row>
    <row r="24" spans="1:14" s="267" customFormat="1" ht="12.75" customHeight="1">
      <c r="A24" s="123"/>
      <c r="B24" s="82"/>
      <c r="C24" s="82"/>
      <c r="D24" s="46"/>
      <c r="E24" s="124"/>
      <c r="F24" s="124"/>
      <c r="G24" s="86"/>
      <c r="H24" s="339"/>
    </row>
    <row r="25" spans="1:14" s="267" customFormat="1" ht="12.75" customHeight="1">
      <c r="A25" s="123"/>
      <c r="B25" s="125"/>
      <c r="C25" s="81" t="s">
        <v>204</v>
      </c>
      <c r="D25" s="80"/>
      <c r="E25" s="80"/>
      <c r="F25" s="125"/>
      <c r="G25" s="125"/>
      <c r="H25" s="340"/>
    </row>
    <row r="26" spans="1:14" s="267" customFormat="1" ht="12.75" customHeight="1">
      <c r="A26" s="123"/>
      <c r="B26" s="125"/>
      <c r="C26" s="89" t="s">
        <v>206</v>
      </c>
      <c r="D26" s="90"/>
      <c r="E26" s="80"/>
      <c r="F26" s="125"/>
      <c r="G26" s="125"/>
      <c r="H26" s="340"/>
    </row>
    <row r="27" spans="1:14" s="267" customFormat="1" ht="12.75" customHeight="1">
      <c r="A27" s="123"/>
      <c r="B27" s="91"/>
      <c r="C27" s="82" t="s">
        <v>167</v>
      </c>
      <c r="D27" s="51">
        <v>1</v>
      </c>
      <c r="E27" s="83" t="s">
        <v>30</v>
      </c>
      <c r="F27" s="124"/>
      <c r="G27" s="88"/>
      <c r="H27" s="339"/>
    </row>
    <row r="28" spans="1:14" s="267" customFormat="1" ht="12.75" customHeight="1">
      <c r="A28" s="123"/>
      <c r="B28" s="92"/>
      <c r="C28" s="82" t="s">
        <v>168</v>
      </c>
      <c r="D28" s="51">
        <v>0.3</v>
      </c>
      <c r="E28" s="83" t="s">
        <v>30</v>
      </c>
      <c r="F28" s="124"/>
      <c r="G28" s="88"/>
      <c r="H28" s="339"/>
    </row>
    <row r="29" spans="1:14" s="267" customFormat="1" ht="12.75" customHeight="1">
      <c r="A29" s="123"/>
      <c r="B29" s="92"/>
      <c r="C29" s="82" t="s">
        <v>171</v>
      </c>
      <c r="D29" s="51">
        <v>0.02</v>
      </c>
      <c r="E29" s="83" t="s">
        <v>30</v>
      </c>
      <c r="F29" s="124"/>
      <c r="G29" s="88"/>
      <c r="H29" s="339"/>
    </row>
    <row r="30" spans="1:14" s="267" customFormat="1" ht="12.75" customHeight="1">
      <c r="A30" s="123"/>
      <c r="B30" s="82"/>
      <c r="C30" s="84" t="s">
        <v>165</v>
      </c>
      <c r="D30" s="52">
        <v>0.34</v>
      </c>
      <c r="E30" s="53" t="s">
        <v>16</v>
      </c>
      <c r="F30" s="124"/>
      <c r="G30" s="88"/>
      <c r="H30" s="339"/>
    </row>
    <row r="31" spans="1:14" s="267" customFormat="1" ht="12.75" customHeight="1">
      <c r="A31" s="123"/>
      <c r="B31" s="82"/>
      <c r="C31" s="82"/>
      <c r="D31" s="46"/>
      <c r="E31" s="124"/>
      <c r="F31" s="124"/>
      <c r="G31" s="86"/>
      <c r="H31" s="339"/>
    </row>
    <row r="32" spans="1:14" s="341" customFormat="1" ht="12.75" customHeight="1">
      <c r="A32" s="49"/>
      <c r="B32" s="123"/>
      <c r="C32" s="82"/>
      <c r="D32" s="83"/>
      <c r="E32" s="49"/>
      <c r="F32" s="48"/>
      <c r="G32" s="123"/>
      <c r="H32" s="270"/>
      <c r="I32" s="271"/>
      <c r="J32" s="271"/>
      <c r="K32" s="271"/>
      <c r="L32" s="271"/>
      <c r="M32" s="271"/>
      <c r="N32" s="271"/>
    </row>
    <row r="33" spans="3:4" ht="12.75" customHeight="1">
      <c r="C33" s="85"/>
      <c r="D33" s="124"/>
    </row>
    <row r="34" spans="3:4" ht="12.75" customHeight="1"/>
    <row r="35" spans="3:4" ht="12.75" customHeight="1"/>
    <row r="110" spans="1:8" s="271" customFormat="1" ht="12.75" customHeight="1">
      <c r="A110" s="79"/>
      <c r="B110" s="123"/>
      <c r="C110" s="123"/>
      <c r="D110" s="48"/>
      <c r="E110" s="49"/>
      <c r="F110" s="48"/>
      <c r="G110" s="123"/>
      <c r="H110" s="270"/>
    </row>
  </sheetData>
  <sheetProtection algorithmName="SHA-512" hashValue="ntAZDOYgO/hjBQyTgZn6TwHp2P2tO3jIuTAlp/0pFMHVxXy3N3ep2O8eiDsq1EU2FkVrUd6Gooi3IC3N8f1Ndw==" saltValue="y5SWgnu8AeoKwpmSA4zQJg==" spinCount="100000" sheet="1" objects="1" scenarios="1" formatColumns="0" formatRows="0"/>
  <mergeCells count="2">
    <mergeCell ref="B3:G3"/>
    <mergeCell ref="C6:G6"/>
  </mergeCells>
  <printOptions horizontalCentered="1"/>
  <pageMargins left="0.78740157480314965" right="0.55118110236220474" top="0.98425196850393704" bottom="0.78740157480314965" header="0.39370078740157483" footer="0.39370078740157483"/>
  <pageSetup paperSize="9" fitToHeight="0" orientation="portrait" r:id="rId1"/>
  <headerFooter scaleWithDoc="0">
    <oddHeader>&amp;L&amp;"Book Antiqua,Negrito"&amp;10Rev-2&amp;C&amp;"Book Antiqua,Negrito"&amp;10Primeira Etapa&amp;R&amp;G</oddHeader>
    <oddFooter>&amp;L&amp;"Arial,Negrito"&amp;10CTR 464&amp;C&amp;"Arial,Negrito"&amp;10C.&amp;P&amp;R&amp;"Arial,Itálico"&amp;10Origem: 408-Orçamento_Rel 2_Rel 5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Plan32">
    <tabColor rgb="FFFFFF00"/>
  </sheetPr>
  <dimension ref="A3:AMI41"/>
  <sheetViews>
    <sheetView showZeros="0" zoomScaleNormal="100" workbookViewId="0"/>
  </sheetViews>
  <sheetFormatPr defaultColWidth="9.140625" defaultRowHeight="15"/>
  <cols>
    <col min="1" max="1" width="36.85546875" style="79" customWidth="1"/>
    <col min="2" max="2" width="5" style="123" customWidth="1"/>
    <col min="3" max="3" width="27.85546875" style="123" customWidth="1"/>
    <col min="4" max="4" width="5.7109375" style="48" customWidth="1"/>
    <col min="5" max="5" width="7.85546875" style="49" customWidth="1"/>
    <col min="6" max="6" width="15.7109375" style="48" customWidth="1"/>
    <col min="7" max="7" width="15.7109375" style="123" customWidth="1"/>
    <col min="8" max="8" width="10.5703125" style="270" customWidth="1"/>
    <col min="9" max="9" width="9.140625" style="271"/>
    <col min="10" max="11" width="11.140625" style="271" customWidth="1"/>
    <col min="12" max="248" width="9.140625" style="271"/>
    <col min="249" max="249" width="36.85546875" style="271" customWidth="1"/>
    <col min="250" max="250" width="5.85546875" style="271" customWidth="1"/>
    <col min="251" max="251" width="33.140625" style="271" customWidth="1"/>
    <col min="252" max="252" width="8" style="271" customWidth="1"/>
    <col min="253" max="253" width="5.7109375" style="271" customWidth="1"/>
    <col min="254" max="254" width="6.85546875" style="271" customWidth="1"/>
    <col min="255" max="255" width="10.140625" style="271" customWidth="1"/>
    <col min="256" max="256" width="10.42578125" style="271" customWidth="1"/>
    <col min="257" max="257" width="10.5703125" style="271" customWidth="1"/>
    <col min="258" max="259" width="9.140625" style="271"/>
    <col min="260" max="260" width="9" style="271" customWidth="1"/>
    <col min="261" max="504" width="9.140625" style="271"/>
    <col min="505" max="505" width="36.85546875" style="271" customWidth="1"/>
    <col min="506" max="506" width="5.85546875" style="271" customWidth="1"/>
    <col min="507" max="507" width="33.140625" style="271" customWidth="1"/>
    <col min="508" max="508" width="8" style="271" customWidth="1"/>
    <col min="509" max="509" width="5.7109375" style="271" customWidth="1"/>
    <col min="510" max="510" width="6.85546875" style="271" customWidth="1"/>
    <col min="511" max="511" width="10.140625" style="271" customWidth="1"/>
    <col min="512" max="512" width="10.42578125" style="271" customWidth="1"/>
    <col min="513" max="513" width="10.5703125" style="271" customWidth="1"/>
    <col min="514" max="515" width="9.140625" style="271"/>
    <col min="516" max="516" width="9" style="271" customWidth="1"/>
    <col min="517" max="760" width="9.140625" style="271"/>
    <col min="761" max="761" width="36.85546875" style="271" customWidth="1"/>
    <col min="762" max="762" width="5.85546875" style="271" customWidth="1"/>
    <col min="763" max="763" width="33.140625" style="271" customWidth="1"/>
    <col min="764" max="764" width="8" style="271" customWidth="1"/>
    <col min="765" max="765" width="5.7109375" style="271" customWidth="1"/>
    <col min="766" max="766" width="6.85546875" style="271" customWidth="1"/>
    <col min="767" max="767" width="10.140625" style="271" customWidth="1"/>
    <col min="768" max="768" width="10.42578125" style="271" customWidth="1"/>
    <col min="769" max="769" width="10.5703125" style="271" customWidth="1"/>
    <col min="770" max="771" width="9.140625" style="271"/>
    <col min="772" max="772" width="9" style="271" customWidth="1"/>
    <col min="773" max="1016" width="9.140625" style="271"/>
    <col min="1017" max="1017" width="36.85546875" style="271" customWidth="1"/>
    <col min="1018" max="1018" width="5.85546875" style="271" customWidth="1"/>
    <col min="1019" max="1019" width="33.140625" style="271" customWidth="1"/>
    <col min="1020" max="1020" width="8" style="271" customWidth="1"/>
    <col min="1021" max="1021" width="5.7109375" style="271" customWidth="1"/>
    <col min="1022" max="1022" width="6.85546875" style="271" customWidth="1"/>
    <col min="1023" max="1023" width="10.140625" style="271" customWidth="1"/>
    <col min="1024" max="16384" width="9.140625" style="127"/>
  </cols>
  <sheetData>
    <row r="3" spans="1:8" s="267" customFormat="1" ht="16.5" customHeight="1">
      <c r="A3" s="123"/>
      <c r="B3" s="472" t="s">
        <v>176</v>
      </c>
      <c r="C3" s="472"/>
      <c r="D3" s="472"/>
      <c r="E3" s="472"/>
      <c r="F3" s="472"/>
      <c r="G3" s="472"/>
    </row>
    <row r="4" spans="1:8" s="267" customFormat="1" ht="16.5" customHeight="1">
      <c r="A4" s="123"/>
      <c r="B4" s="56"/>
      <c r="C4" s="59" t="s">
        <v>26</v>
      </c>
      <c r="D4" s="58"/>
      <c r="E4" s="57"/>
      <c r="F4" s="59"/>
      <c r="G4" s="60"/>
    </row>
    <row r="5" spans="1:8" s="267" customFormat="1" ht="16.5" customHeight="1">
      <c r="A5" s="123"/>
      <c r="B5" s="56"/>
      <c r="C5" s="59" t="s">
        <v>276</v>
      </c>
      <c r="D5" s="58"/>
      <c r="E5" s="57"/>
      <c r="F5" s="59"/>
      <c r="G5" s="60"/>
    </row>
    <row r="6" spans="1:8" s="267" customFormat="1" ht="31.5" customHeight="1">
      <c r="A6" s="123"/>
      <c r="B6" s="63"/>
      <c r="C6" s="473" t="s">
        <v>93</v>
      </c>
      <c r="D6" s="473"/>
      <c r="E6" s="473"/>
      <c r="F6" s="473"/>
      <c r="G6" s="473"/>
    </row>
    <row r="7" spans="1:8" s="267" customFormat="1" ht="12.75" customHeight="1">
      <c r="A7" s="123"/>
      <c r="B7" s="64"/>
      <c r="C7" s="64"/>
      <c r="D7" s="65"/>
      <c r="E7" s="65"/>
      <c r="F7" s="64"/>
      <c r="G7" s="64"/>
      <c r="H7" s="268"/>
    </row>
    <row r="8" spans="1:8" s="267" customFormat="1" ht="12.75" customHeight="1">
      <c r="A8" s="123"/>
      <c r="B8" s="94" t="s">
        <v>177</v>
      </c>
      <c r="C8" s="94" t="s">
        <v>94</v>
      </c>
      <c r="D8" s="65"/>
      <c r="E8" s="65"/>
      <c r="F8" s="64"/>
      <c r="G8" s="64"/>
      <c r="H8" s="268"/>
    </row>
    <row r="9" spans="1:8" s="267" customFormat="1" ht="12.75" customHeight="1">
      <c r="A9" s="123"/>
      <c r="B9" s="66"/>
      <c r="C9" s="66"/>
      <c r="D9" s="67"/>
      <c r="E9" s="67"/>
      <c r="F9" s="66"/>
      <c r="G9" s="66"/>
      <c r="H9" s="268"/>
    </row>
    <row r="10" spans="1:8" s="267" customFormat="1" ht="25.5" customHeight="1" thickBot="1">
      <c r="A10" s="123"/>
      <c r="B10" s="68" t="s">
        <v>6</v>
      </c>
      <c r="C10" s="68" t="s">
        <v>7</v>
      </c>
      <c r="D10" s="68" t="s">
        <v>12</v>
      </c>
      <c r="E10" s="68" t="s">
        <v>13</v>
      </c>
      <c r="F10" s="126" t="s">
        <v>178</v>
      </c>
      <c r="G10" s="69" t="s">
        <v>179</v>
      </c>
      <c r="H10" s="268"/>
    </row>
    <row r="11" spans="1:8" s="267" customFormat="1" ht="26.25" thickBot="1">
      <c r="A11" s="123"/>
      <c r="B11" s="93">
        <v>1</v>
      </c>
      <c r="C11" s="103" t="s">
        <v>207</v>
      </c>
      <c r="D11" s="104" t="s">
        <v>16</v>
      </c>
      <c r="E11" s="115">
        <v>0.09</v>
      </c>
      <c r="F11" s="272"/>
      <c r="G11" s="114">
        <f>ROUND(E11*F11,2)</f>
        <v>0</v>
      </c>
      <c r="H11" s="268"/>
    </row>
    <row r="12" spans="1:8" s="267" customFormat="1" ht="26.25" thickBot="1">
      <c r="A12" s="123"/>
      <c r="B12" s="93">
        <f>B11+1</f>
        <v>2</v>
      </c>
      <c r="C12" s="103" t="s">
        <v>208</v>
      </c>
      <c r="D12" s="104" t="s">
        <v>105</v>
      </c>
      <c r="E12" s="107">
        <v>67.5</v>
      </c>
      <c r="F12" s="272"/>
      <c r="G12" s="112">
        <f t="shared" ref="G12:G18" si="0">ROUND(E12*F12,2)</f>
        <v>0</v>
      </c>
      <c r="H12" s="268"/>
    </row>
    <row r="13" spans="1:8" s="267" customFormat="1" ht="39" thickBot="1">
      <c r="A13" s="123"/>
      <c r="B13" s="93">
        <f t="shared" ref="B13:B18" si="1">B12+1</f>
        <v>3</v>
      </c>
      <c r="C13" s="103" t="s">
        <v>209</v>
      </c>
      <c r="D13" s="104" t="s">
        <v>105</v>
      </c>
      <c r="E13" s="107">
        <v>2.84</v>
      </c>
      <c r="F13" s="272"/>
      <c r="G13" s="112">
        <f t="shared" si="0"/>
        <v>0</v>
      </c>
      <c r="H13" s="268"/>
    </row>
    <row r="14" spans="1:8" s="267" customFormat="1" ht="26.25" thickBot="1">
      <c r="A14" s="123"/>
      <c r="B14" s="93">
        <f t="shared" si="1"/>
        <v>4</v>
      </c>
      <c r="C14" s="103" t="s">
        <v>210</v>
      </c>
      <c r="D14" s="104" t="s">
        <v>54</v>
      </c>
      <c r="E14" s="107">
        <v>4</v>
      </c>
      <c r="F14" s="272"/>
      <c r="G14" s="112">
        <f t="shared" si="0"/>
        <v>0</v>
      </c>
      <c r="H14" s="268"/>
    </row>
    <row r="15" spans="1:8" s="267" customFormat="1" ht="26.25" thickBot="1">
      <c r="A15" s="123"/>
      <c r="B15" s="93">
        <f t="shared" si="1"/>
        <v>5</v>
      </c>
      <c r="C15" s="103" t="s">
        <v>265</v>
      </c>
      <c r="D15" s="104" t="s">
        <v>54</v>
      </c>
      <c r="E15" s="107">
        <v>8</v>
      </c>
      <c r="F15" s="272"/>
      <c r="G15" s="112">
        <f t="shared" si="0"/>
        <v>0</v>
      </c>
      <c r="H15" s="268"/>
    </row>
    <row r="16" spans="1:8" s="345" customFormat="1" ht="13.5" thickBot="1">
      <c r="A16" s="63"/>
      <c r="B16" s="93">
        <f t="shared" si="1"/>
        <v>6</v>
      </c>
      <c r="C16" s="103" t="s">
        <v>266</v>
      </c>
      <c r="D16" s="104" t="s">
        <v>54</v>
      </c>
      <c r="E16" s="107">
        <v>8</v>
      </c>
      <c r="F16" s="272"/>
      <c r="G16" s="112">
        <f t="shared" si="0"/>
        <v>0</v>
      </c>
      <c r="H16" s="344"/>
    </row>
    <row r="17" spans="1:11" s="267" customFormat="1" ht="26.25" thickBot="1">
      <c r="A17" s="123"/>
      <c r="B17" s="93">
        <f t="shared" si="1"/>
        <v>7</v>
      </c>
      <c r="C17" s="103" t="s">
        <v>191</v>
      </c>
      <c r="D17" s="104" t="s">
        <v>109</v>
      </c>
      <c r="E17" s="107">
        <v>4</v>
      </c>
      <c r="F17" s="272"/>
      <c r="G17" s="112">
        <f t="shared" si="0"/>
        <v>0</v>
      </c>
      <c r="H17" s="268"/>
      <c r="K17" s="271"/>
    </row>
    <row r="18" spans="1:11" s="267" customFormat="1" ht="26.25" thickBot="1">
      <c r="A18" s="123"/>
      <c r="B18" s="93">
        <f t="shared" si="1"/>
        <v>8</v>
      </c>
      <c r="C18" s="103" t="s">
        <v>201</v>
      </c>
      <c r="D18" s="104" t="s">
        <v>109</v>
      </c>
      <c r="E18" s="107">
        <v>4</v>
      </c>
      <c r="F18" s="272"/>
      <c r="G18" s="112">
        <f t="shared" si="0"/>
        <v>0</v>
      </c>
      <c r="H18" s="268"/>
      <c r="K18" s="271"/>
    </row>
    <row r="19" spans="1:11" s="267" customFormat="1" ht="12.75" customHeight="1">
      <c r="A19" s="123"/>
      <c r="B19" s="70"/>
      <c r="C19" s="71"/>
      <c r="D19" s="124"/>
      <c r="E19" s="73"/>
      <c r="F19" s="74"/>
      <c r="G19" s="75"/>
      <c r="H19" s="268"/>
    </row>
    <row r="20" spans="1:11" s="267" customFormat="1" ht="12.75" customHeight="1">
      <c r="A20" s="123"/>
      <c r="B20" s="71"/>
      <c r="C20" s="123"/>
      <c r="D20" s="125"/>
      <c r="E20" s="124"/>
      <c r="F20" s="77" t="s">
        <v>180</v>
      </c>
      <c r="G20" s="78">
        <f>SUM(G11:G19)</f>
        <v>0</v>
      </c>
      <c r="H20" s="268"/>
    </row>
    <row r="21" spans="1:11" s="267" customFormat="1" ht="12.75" customHeight="1">
      <c r="A21" s="123"/>
      <c r="B21" s="71"/>
      <c r="C21" s="80" t="s">
        <v>192</v>
      </c>
      <c r="D21" s="125"/>
      <c r="E21" s="124"/>
      <c r="F21" s="125"/>
      <c r="G21" s="125"/>
      <c r="H21" s="268"/>
    </row>
    <row r="22" spans="1:11" s="267" customFormat="1" ht="12.75" customHeight="1">
      <c r="A22" s="123"/>
      <c r="B22" s="125"/>
      <c r="C22" s="80"/>
      <c r="D22" s="125"/>
      <c r="E22" s="125"/>
      <c r="F22" s="125"/>
      <c r="G22" s="125"/>
      <c r="H22" s="268"/>
    </row>
    <row r="23" spans="1:11" s="267" customFormat="1" ht="12.75" customHeight="1">
      <c r="A23" s="123"/>
      <c r="B23" s="125"/>
      <c r="C23" s="81" t="s">
        <v>211</v>
      </c>
      <c r="D23" s="80"/>
      <c r="E23" s="125"/>
      <c r="F23" s="125"/>
      <c r="G23" s="125"/>
      <c r="H23" s="268"/>
    </row>
    <row r="24" spans="1:11" s="267" customFormat="1" ht="12.75" customHeight="1">
      <c r="A24" s="123"/>
      <c r="B24" s="125"/>
      <c r="C24" s="89" t="s">
        <v>212</v>
      </c>
      <c r="D24" s="80"/>
      <c r="E24" s="125"/>
      <c r="F24" s="125"/>
      <c r="G24" s="125"/>
      <c r="H24" s="268"/>
    </row>
    <row r="25" spans="1:11" s="267" customFormat="1" ht="12.75" customHeight="1">
      <c r="A25" s="123"/>
      <c r="B25" s="91"/>
      <c r="C25" s="82" t="s">
        <v>167</v>
      </c>
      <c r="D25" s="51">
        <v>0.3</v>
      </c>
      <c r="E25" s="83" t="s">
        <v>30</v>
      </c>
      <c r="F25" s="88"/>
      <c r="G25" s="87"/>
      <c r="H25" s="268"/>
    </row>
    <row r="26" spans="1:11" s="267" customFormat="1" ht="12.75" customHeight="1">
      <c r="A26" s="123"/>
      <c r="B26" s="92"/>
      <c r="C26" s="82" t="s">
        <v>168</v>
      </c>
      <c r="D26" s="51">
        <v>0.3</v>
      </c>
      <c r="E26" s="83" t="s">
        <v>30</v>
      </c>
      <c r="F26" s="88"/>
      <c r="G26" s="87"/>
      <c r="H26" s="268"/>
    </row>
    <row r="27" spans="1:11" s="267" customFormat="1" ht="12.75" customHeight="1">
      <c r="A27" s="123"/>
      <c r="B27" s="82"/>
      <c r="C27" s="84" t="s">
        <v>165</v>
      </c>
      <c r="D27" s="52">
        <v>0.09</v>
      </c>
      <c r="E27" s="53" t="s">
        <v>16</v>
      </c>
      <c r="F27" s="88"/>
      <c r="G27" s="87"/>
      <c r="H27" s="268"/>
    </row>
    <row r="28" spans="1:11" s="267" customFormat="1" ht="12.75" customHeight="1">
      <c r="A28" s="123"/>
      <c r="B28" s="82"/>
      <c r="C28" s="82"/>
      <c r="D28" s="46"/>
      <c r="E28" s="124"/>
      <c r="F28" s="86"/>
      <c r="G28" s="87"/>
      <c r="H28" s="268"/>
    </row>
    <row r="29" spans="1:11" s="267" customFormat="1" ht="12.75" customHeight="1">
      <c r="A29" s="123"/>
      <c r="B29" s="82"/>
      <c r="C29" s="81" t="s">
        <v>213</v>
      </c>
      <c r="D29" s="48"/>
      <c r="E29" s="48"/>
      <c r="F29" s="88"/>
      <c r="G29" s="87"/>
      <c r="H29" s="268"/>
    </row>
    <row r="30" spans="1:11" ht="12.75" customHeight="1">
      <c r="C30" s="82" t="s">
        <v>167</v>
      </c>
      <c r="D30" s="51">
        <v>3</v>
      </c>
      <c r="E30" s="83" t="s">
        <v>30</v>
      </c>
    </row>
    <row r="31" spans="1:11" ht="12.75" customHeight="1">
      <c r="C31" s="82" t="s">
        <v>214</v>
      </c>
      <c r="D31" s="51">
        <v>22.5</v>
      </c>
      <c r="E31" s="83" t="s">
        <v>215</v>
      </c>
    </row>
    <row r="32" spans="1:11" ht="12.75" customHeight="1">
      <c r="C32" s="84" t="s">
        <v>165</v>
      </c>
      <c r="D32" s="52">
        <v>67.5</v>
      </c>
      <c r="E32" s="53" t="s">
        <v>105</v>
      </c>
    </row>
    <row r="33" spans="3:5" ht="12.75" customHeight="1">
      <c r="E33" s="48"/>
    </row>
    <row r="34" spans="3:5" ht="12.75" customHeight="1">
      <c r="C34" s="81" t="s">
        <v>216</v>
      </c>
      <c r="D34" s="80"/>
      <c r="E34" s="80"/>
    </row>
    <row r="35" spans="3:5" ht="12.75" customHeight="1">
      <c r="C35" s="82" t="s">
        <v>166</v>
      </c>
      <c r="D35" s="50">
        <v>2</v>
      </c>
      <c r="E35" s="83" t="s">
        <v>40</v>
      </c>
    </row>
    <row r="36" spans="3:5" ht="12.75" customHeight="1">
      <c r="C36" s="82" t="s">
        <v>167</v>
      </c>
      <c r="D36" s="51">
        <v>0.3</v>
      </c>
      <c r="E36" s="83" t="s">
        <v>30</v>
      </c>
    </row>
    <row r="37" spans="3:5" ht="12.75" customHeight="1">
      <c r="C37" s="82" t="s">
        <v>214</v>
      </c>
      <c r="D37" s="51">
        <v>4.74</v>
      </c>
      <c r="E37" s="83" t="s">
        <v>215</v>
      </c>
    </row>
    <row r="38" spans="3:5" ht="12.75" customHeight="1">
      <c r="C38" s="84" t="s">
        <v>165</v>
      </c>
      <c r="D38" s="52">
        <v>2.8439999999999999</v>
      </c>
      <c r="E38" s="53" t="s">
        <v>105</v>
      </c>
    </row>
    <row r="39" spans="3:5" ht="12.75" customHeight="1"/>
    <row r="40" spans="3:5" ht="12.75" customHeight="1">
      <c r="C40" s="85"/>
      <c r="D40" s="124"/>
    </row>
    <row r="41" spans="3:5" ht="12.75" customHeight="1"/>
  </sheetData>
  <sheetProtection algorithmName="SHA-512" hashValue="IH1bYZW4n9qkSHJIHycofhkhqrq+JMjOc9nNhSVOdrdt5NUVIZ94HFjVB4Z3jDpXXeO8cadcHG2+Tgfc0ViPPw==" saltValue="f1VXHP9aKgRuIbByQngb9A==" spinCount="100000" sheet="1" objects="1" scenarios="1" formatColumns="0" formatRows="0"/>
  <mergeCells count="2">
    <mergeCell ref="B3:G3"/>
    <mergeCell ref="C6:G6"/>
  </mergeCells>
  <printOptions horizontalCentered="1"/>
  <pageMargins left="0.78740157480314965" right="0.55118110236220474" top="0.98425196850393704" bottom="0.78740157480314965" header="0.39370078740157483" footer="0.39370078740157483"/>
  <pageSetup paperSize="9" fitToHeight="0" orientation="portrait" r:id="rId1"/>
  <headerFooter scaleWithDoc="0">
    <oddHeader>&amp;L&amp;"Book Antiqua,Negrito"&amp;10Rev-2&amp;C&amp;"Book Antiqua,Negrito"&amp;10Primeira Etapa&amp;R&amp;G</oddHeader>
    <oddFooter>&amp;L&amp;"Arial,Negrito"&amp;10CTR 464&amp;C&amp;"Arial,Negrito"&amp;10C.&amp;P&amp;R&amp;"Arial,Itálico"&amp;10Origem: 408-Orçamento_Rel 2_Rel 5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89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22</vt:i4>
      </vt:variant>
      <vt:variant>
        <vt:lpstr>Intervalos Nomeados</vt:lpstr>
      </vt:variant>
      <vt:variant>
        <vt:i4>42</vt:i4>
      </vt:variant>
    </vt:vector>
  </HeadingPairs>
  <TitlesOfParts>
    <vt:vector size="64" baseType="lpstr">
      <vt:lpstr>ORIENTAÇÕES</vt:lpstr>
      <vt:lpstr>Resumo</vt:lpstr>
      <vt:lpstr>OS-Op Canteiro</vt:lpstr>
      <vt:lpstr>OS-Tub Prod Quim</vt:lpstr>
      <vt:lpstr>C-1.3_01</vt:lpstr>
      <vt:lpstr>C-1.3_02</vt:lpstr>
      <vt:lpstr>ME-Tub Prod Quim</vt:lpstr>
      <vt:lpstr>C-1.3_06</vt:lpstr>
      <vt:lpstr>C-1.3_07</vt:lpstr>
      <vt:lpstr>C-1.3_08</vt:lpstr>
      <vt:lpstr>C-1.3_09</vt:lpstr>
      <vt:lpstr>OS-Tub Água</vt:lpstr>
      <vt:lpstr>C-1.3_11</vt:lpstr>
      <vt:lpstr>ME-Tub Água</vt:lpstr>
      <vt:lpstr>C-1.3_05</vt:lpstr>
      <vt:lpstr>C-1.3_10</vt:lpstr>
      <vt:lpstr>OS-Difusores</vt:lpstr>
      <vt:lpstr>C-1.3_13</vt:lpstr>
      <vt:lpstr>ME-Difusores</vt:lpstr>
      <vt:lpstr>OS-Galerias</vt:lpstr>
      <vt:lpstr>Cronograma </vt:lpstr>
      <vt:lpstr>C-1.3_03</vt:lpstr>
      <vt:lpstr>'C-1.3_01'!Area_de_impressao</vt:lpstr>
      <vt:lpstr>'C-1.3_02'!Area_de_impressao</vt:lpstr>
      <vt:lpstr>'C-1.3_03'!Area_de_impressao</vt:lpstr>
      <vt:lpstr>'C-1.3_05'!Area_de_impressao</vt:lpstr>
      <vt:lpstr>'C-1.3_06'!Area_de_impressao</vt:lpstr>
      <vt:lpstr>'C-1.3_07'!Area_de_impressao</vt:lpstr>
      <vt:lpstr>'C-1.3_08'!Area_de_impressao</vt:lpstr>
      <vt:lpstr>'C-1.3_09'!Area_de_impressao</vt:lpstr>
      <vt:lpstr>'C-1.3_10'!Area_de_impressao</vt:lpstr>
      <vt:lpstr>'C-1.3_11'!Area_de_impressao</vt:lpstr>
      <vt:lpstr>'C-1.3_13'!Area_de_impressao</vt:lpstr>
      <vt:lpstr>'Cronograma '!Area_de_impressao</vt:lpstr>
      <vt:lpstr>'ME-Difusores'!Area_de_impressao</vt:lpstr>
      <vt:lpstr>'ME-Tub Água'!Area_de_impressao</vt:lpstr>
      <vt:lpstr>'ME-Tub Prod Quim'!Area_de_impressao</vt:lpstr>
      <vt:lpstr>'OS-Difusores'!Area_de_impressao</vt:lpstr>
      <vt:lpstr>'OS-Galerias'!Area_de_impressao</vt:lpstr>
      <vt:lpstr>'OS-Op Canteiro'!Area_de_impressao</vt:lpstr>
      <vt:lpstr>'OS-Tub Água'!Area_de_impressao</vt:lpstr>
      <vt:lpstr>'OS-Tub Prod Quim'!Area_de_impressao</vt:lpstr>
      <vt:lpstr>Resumo!Area_de_impressao</vt:lpstr>
      <vt:lpstr>'C-1.3_01'!Titulos_de_impressao</vt:lpstr>
      <vt:lpstr>'C-1.3_02'!Titulos_de_impressao</vt:lpstr>
      <vt:lpstr>'C-1.3_03'!Titulos_de_impressao</vt:lpstr>
      <vt:lpstr>'C-1.3_05'!Titulos_de_impressao</vt:lpstr>
      <vt:lpstr>'C-1.3_06'!Titulos_de_impressao</vt:lpstr>
      <vt:lpstr>'C-1.3_07'!Titulos_de_impressao</vt:lpstr>
      <vt:lpstr>'C-1.3_08'!Titulos_de_impressao</vt:lpstr>
      <vt:lpstr>'C-1.3_09'!Titulos_de_impressao</vt:lpstr>
      <vt:lpstr>'C-1.3_10'!Titulos_de_impressao</vt:lpstr>
      <vt:lpstr>'C-1.3_11'!Titulos_de_impressao</vt:lpstr>
      <vt:lpstr>'C-1.3_13'!Titulos_de_impressao</vt:lpstr>
      <vt:lpstr>'Cronograma '!Titulos_de_impressao</vt:lpstr>
      <vt:lpstr>'ME-Difusores'!Titulos_de_impressao</vt:lpstr>
      <vt:lpstr>'ME-Tub Água'!Titulos_de_impressao</vt:lpstr>
      <vt:lpstr>'ME-Tub Prod Quim'!Titulos_de_impressao</vt:lpstr>
      <vt:lpstr>'OS-Difusores'!Titulos_de_impressao</vt:lpstr>
      <vt:lpstr>'OS-Galerias'!Titulos_de_impressao</vt:lpstr>
      <vt:lpstr>'OS-Op Canteiro'!Titulos_de_impressao</vt:lpstr>
      <vt:lpstr>'OS-Tub Água'!Titulos_de_impressao</vt:lpstr>
      <vt:lpstr>'OS-Tub Prod Quim'!Titulos_de_impressao</vt:lpstr>
      <vt:lpstr>Resumo!Titulos_de_impressao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Proesplan</dc:creator>
  <cp:lastModifiedBy>Wallison Almeida de Oliveira</cp:lastModifiedBy>
  <cp:revision>16</cp:revision>
  <cp:lastPrinted>2023-09-15T14:57:57Z</cp:lastPrinted>
  <dcterms:created xsi:type="dcterms:W3CDTF">2019-04-29T17:41:49Z</dcterms:created>
  <dcterms:modified xsi:type="dcterms:W3CDTF">2023-11-06T19:18:59Z</dcterms:modified>
  <dc:language>pt-BR</dc:language>
</cp:coreProperties>
</file>